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C01A5F44-8977-4A68-B4AB-66F9A63D5C14}" xr6:coauthVersionLast="47" xr6:coauthVersionMax="47" xr10:uidLastSave="{00000000-0000-0000-0000-000000000000}"/>
  <bookViews>
    <workbookView xWindow="-120" yWindow="-120" windowWidth="29040" windowHeight="15720" tabRatio="841" activeTab="1" xr2:uid="{00000000-000D-0000-FFFF-FFFF00000000}"/>
  </bookViews>
  <sheets>
    <sheet name="All_dates" sheetId="184" r:id="rId1"/>
    <sheet name="2081_03" sheetId="210" r:id="rId2"/>
    <sheet name="2081_02" sheetId="209" r:id="rId3"/>
    <sheet name="2081_01" sheetId="208" r:id="rId4"/>
    <sheet name="2080_12" sheetId="20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10" l="1"/>
  <c r="AE58" i="210"/>
  <c r="AC58" i="210"/>
  <c r="AG58" i="210" s="1"/>
  <c r="AB58" i="210"/>
  <c r="AF58" i="210" s="1"/>
  <c r="AE57" i="210"/>
  <c r="AC57" i="210"/>
  <c r="AG57" i="210" s="1"/>
  <c r="AB57" i="210"/>
  <c r="AF57" i="210" s="1"/>
  <c r="AE56" i="210"/>
  <c r="AC56" i="210"/>
  <c r="AG56" i="210" s="1"/>
  <c r="AB56" i="210"/>
  <c r="AF56" i="210" s="1"/>
  <c r="AG55" i="210"/>
  <c r="AF55" i="210"/>
  <c r="AE55" i="210"/>
  <c r="AC55" i="210"/>
  <c r="AB55" i="210"/>
  <c r="AF54" i="210"/>
  <c r="AE54" i="210"/>
  <c r="AC54" i="210"/>
  <c r="AG54" i="210" s="1"/>
  <c r="AB54" i="210"/>
  <c r="AF53" i="210"/>
  <c r="AE53" i="210"/>
  <c r="AC53" i="210"/>
  <c r="AG53" i="210" s="1"/>
  <c r="AB53" i="210"/>
  <c r="AF52" i="210"/>
  <c r="AE52" i="210"/>
  <c r="AC52" i="210"/>
  <c r="AG52" i="210" s="1"/>
  <c r="AB52" i="210"/>
  <c r="AG51" i="210"/>
  <c r="AF51" i="210"/>
  <c r="AE51" i="210"/>
  <c r="AC51" i="210"/>
  <c r="AB51" i="210"/>
  <c r="I51" i="210"/>
  <c r="J51" i="210" s="1"/>
  <c r="K51" i="210" s="1"/>
  <c r="AE50" i="210"/>
  <c r="AC50" i="210"/>
  <c r="AG50" i="210" s="1"/>
  <c r="AB50" i="210"/>
  <c r="AF50" i="210" s="1"/>
  <c r="I50" i="210"/>
  <c r="J50" i="210" s="1"/>
  <c r="K50" i="210" s="1"/>
  <c r="AE49" i="210"/>
  <c r="AC49" i="210"/>
  <c r="AG49" i="210" s="1"/>
  <c r="AB49" i="210"/>
  <c r="AF49" i="210" s="1"/>
  <c r="I49" i="210"/>
  <c r="J49" i="210" s="1"/>
  <c r="K49" i="210" s="1"/>
  <c r="AG48" i="210"/>
  <c r="AE48" i="210"/>
  <c r="AC48" i="210"/>
  <c r="AB48" i="210"/>
  <c r="AF48" i="210" s="1"/>
  <c r="I48" i="210"/>
  <c r="J48" i="210" s="1"/>
  <c r="K48" i="210" s="1"/>
  <c r="AE47" i="210"/>
  <c r="AC47" i="210"/>
  <c r="AG47" i="210" s="1"/>
  <c r="AB47" i="210"/>
  <c r="AF47" i="210" s="1"/>
  <c r="J47" i="210"/>
  <c r="K47" i="210" s="1"/>
  <c r="I47" i="210"/>
  <c r="AE46" i="210"/>
  <c r="AC46" i="210"/>
  <c r="AG46" i="210" s="1"/>
  <c r="AB46" i="210"/>
  <c r="AF46" i="210" s="1"/>
  <c r="V46" i="210"/>
  <c r="U46" i="210"/>
  <c r="J46" i="210"/>
  <c r="K46" i="210" s="1"/>
  <c r="I46" i="210"/>
  <c r="AF45" i="210"/>
  <c r="AE45" i="210"/>
  <c r="AC45" i="210"/>
  <c r="AG45" i="210" s="1"/>
  <c r="AB45" i="210"/>
  <c r="I45" i="210"/>
  <c r="J45" i="210" s="1"/>
  <c r="K45" i="210" s="1"/>
  <c r="AG44" i="210"/>
  <c r="AE44" i="210"/>
  <c r="AC44" i="210"/>
  <c r="AB44" i="210"/>
  <c r="AF44" i="210" s="1"/>
  <c r="I44" i="210"/>
  <c r="J44" i="210" s="1"/>
  <c r="K44" i="210" s="1"/>
  <c r="AG43" i="210"/>
  <c r="AF43" i="210"/>
  <c r="AE43" i="210"/>
  <c r="AC43" i="210"/>
  <c r="AB43" i="210"/>
  <c r="I43" i="210"/>
  <c r="J43" i="210" s="1"/>
  <c r="K43" i="210" s="1"/>
  <c r="AG42" i="210"/>
  <c r="AE42" i="210"/>
  <c r="AC42" i="210"/>
  <c r="AB42" i="210"/>
  <c r="AF42" i="210" s="1"/>
  <c r="J42" i="210"/>
  <c r="K42" i="210" s="1"/>
  <c r="I42" i="210"/>
  <c r="AF41" i="210"/>
  <c r="AE41" i="210"/>
  <c r="AC41" i="210"/>
  <c r="AG41" i="210" s="1"/>
  <c r="AB41" i="210"/>
  <c r="AG40" i="210"/>
  <c r="AF40" i="210"/>
  <c r="AE40" i="210"/>
  <c r="AC40" i="210"/>
  <c r="AB40" i="210"/>
  <c r="AG39" i="210"/>
  <c r="AE39" i="210"/>
  <c r="AC39" i="210"/>
  <c r="AB39" i="210"/>
  <c r="AF39" i="210" s="1"/>
  <c r="AF38" i="210"/>
  <c r="AE38" i="210"/>
  <c r="AC38" i="210"/>
  <c r="AG38" i="210" s="1"/>
  <c r="AB38" i="210"/>
  <c r="AG37" i="210"/>
  <c r="AE37" i="210"/>
  <c r="AC37" i="210"/>
  <c r="AB37" i="210"/>
  <c r="AF37" i="210" s="1"/>
  <c r="U37" i="210"/>
  <c r="AE36" i="210"/>
  <c r="AC36" i="210"/>
  <c r="AG36" i="210" s="1"/>
  <c r="AB36" i="210"/>
  <c r="AF36" i="210" s="1"/>
  <c r="AE35" i="210"/>
  <c r="AC35" i="210"/>
  <c r="AG35" i="210" s="1"/>
  <c r="AB35" i="210"/>
  <c r="AF35" i="210" s="1"/>
  <c r="I35" i="210"/>
  <c r="J35" i="210" s="1"/>
  <c r="K35" i="210" s="1"/>
  <c r="AE34" i="210"/>
  <c r="AC34" i="210"/>
  <c r="AG34" i="210" s="1"/>
  <c r="AB34" i="210"/>
  <c r="AF34" i="210" s="1"/>
  <c r="I34" i="210"/>
  <c r="J34" i="210" s="1"/>
  <c r="K34" i="210" s="1"/>
  <c r="AG33" i="210"/>
  <c r="AE33" i="210"/>
  <c r="AC33" i="210"/>
  <c r="AB33" i="210"/>
  <c r="AF33" i="210" s="1"/>
  <c r="V33" i="210"/>
  <c r="U33" i="210"/>
  <c r="T33" i="210"/>
  <c r="S33" i="210"/>
  <c r="Q33" i="210"/>
  <c r="I33" i="210"/>
  <c r="J33" i="210" s="1"/>
  <c r="K33" i="210" s="1"/>
  <c r="AE32" i="210"/>
  <c r="AC32" i="210"/>
  <c r="AG32" i="210" s="1"/>
  <c r="AB32" i="210"/>
  <c r="AF32" i="210" s="1"/>
  <c r="I32" i="210"/>
  <c r="J32" i="210" s="1"/>
  <c r="K32" i="210" s="1"/>
  <c r="AF31" i="210"/>
  <c r="AE31" i="210"/>
  <c r="AC31" i="210"/>
  <c r="AG31" i="210" s="1"/>
  <c r="AB31" i="210"/>
  <c r="I31" i="210"/>
  <c r="J31" i="210" s="1"/>
  <c r="K31" i="210" s="1"/>
  <c r="AF30" i="210"/>
  <c r="AE30" i="210"/>
  <c r="AC30" i="210"/>
  <c r="AG30" i="210" s="1"/>
  <c r="AB30" i="210"/>
  <c r="W30" i="210"/>
  <c r="V30" i="210"/>
  <c r="V43" i="210" s="1"/>
  <c r="V56" i="210" s="1"/>
  <c r="U30" i="210"/>
  <c r="U43" i="210" s="1"/>
  <c r="T30" i="210"/>
  <c r="S30" i="210"/>
  <c r="S43" i="210" s="1"/>
  <c r="I30" i="210"/>
  <c r="J30" i="210" s="1"/>
  <c r="K30" i="210" s="1"/>
  <c r="AF29" i="210"/>
  <c r="AE29" i="210"/>
  <c r="AC29" i="210"/>
  <c r="AG29" i="210" s="1"/>
  <c r="AB29" i="210"/>
  <c r="W29" i="210"/>
  <c r="V29" i="210"/>
  <c r="V42" i="210" s="1"/>
  <c r="V55" i="210" s="1"/>
  <c r="U29" i="210"/>
  <c r="T29" i="210"/>
  <c r="T42" i="210" s="1"/>
  <c r="S29" i="210"/>
  <c r="S42" i="210" s="1"/>
  <c r="I29" i="210"/>
  <c r="J29" i="210" s="1"/>
  <c r="K29" i="210" s="1"/>
  <c r="AF28" i="210"/>
  <c r="AE28" i="210"/>
  <c r="AC28" i="210"/>
  <c r="AG28" i="210" s="1"/>
  <c r="AB28" i="210"/>
  <c r="W28" i="210"/>
  <c r="V28" i="210"/>
  <c r="V41" i="210" s="1"/>
  <c r="V54" i="210" s="1"/>
  <c r="U28" i="210"/>
  <c r="U41" i="210" s="1"/>
  <c r="T28" i="210"/>
  <c r="S28" i="210"/>
  <c r="S41" i="210" s="1"/>
  <c r="I28" i="210"/>
  <c r="J28" i="210" s="1"/>
  <c r="K28" i="210" s="1"/>
  <c r="AE27" i="210"/>
  <c r="AC27" i="210"/>
  <c r="AG27" i="210" s="1"/>
  <c r="AB27" i="210"/>
  <c r="AF27" i="210" s="1"/>
  <c r="W27" i="210"/>
  <c r="V40" i="210" s="1"/>
  <c r="V53" i="210" s="1"/>
  <c r="V27" i="210"/>
  <c r="U27" i="210"/>
  <c r="U40" i="210" s="1"/>
  <c r="T27" i="210"/>
  <c r="T40" i="210" s="1"/>
  <c r="S27" i="210"/>
  <c r="I27" i="210"/>
  <c r="J27" i="210" s="1"/>
  <c r="K27" i="210" s="1"/>
  <c r="AF26" i="210"/>
  <c r="AE26" i="210"/>
  <c r="AC26" i="210"/>
  <c r="AG26" i="210" s="1"/>
  <c r="AB26" i="210"/>
  <c r="W26" i="210"/>
  <c r="V26" i="210"/>
  <c r="V39" i="210" s="1"/>
  <c r="V52" i="210" s="1"/>
  <c r="U26" i="210"/>
  <c r="T26" i="210"/>
  <c r="S26" i="210"/>
  <c r="S39" i="210" s="1"/>
  <c r="I26" i="210"/>
  <c r="J26" i="210" s="1"/>
  <c r="K26" i="210" s="1"/>
  <c r="AE25" i="210"/>
  <c r="AC25" i="210"/>
  <c r="AG25" i="210" s="1"/>
  <c r="AB25" i="210"/>
  <c r="AF25" i="210" s="1"/>
  <c r="W25" i="210"/>
  <c r="V25" i="210"/>
  <c r="V38" i="210" s="1"/>
  <c r="V51" i="210" s="1"/>
  <c r="U25" i="210"/>
  <c r="T25" i="210"/>
  <c r="T38" i="210" s="1"/>
  <c r="S25" i="210"/>
  <c r="S38" i="210" s="1"/>
  <c r="AG24" i="210"/>
  <c r="AE24" i="210"/>
  <c r="AC24" i="210"/>
  <c r="AB24" i="210"/>
  <c r="AF24" i="210" s="1"/>
  <c r="W24" i="210"/>
  <c r="V24" i="210"/>
  <c r="V37" i="210" s="1"/>
  <c r="V50" i="210" s="1"/>
  <c r="U24" i="210"/>
  <c r="T24" i="210"/>
  <c r="T37" i="210" s="1"/>
  <c r="S24" i="210"/>
  <c r="AG23" i="210"/>
  <c r="AE23" i="210"/>
  <c r="AC23" i="210"/>
  <c r="AB23" i="210"/>
  <c r="AF23" i="210" s="1"/>
  <c r="W23" i="210"/>
  <c r="V23" i="210"/>
  <c r="V36" i="210" s="1"/>
  <c r="V49" i="210" s="1"/>
  <c r="U23" i="210"/>
  <c r="T23" i="210"/>
  <c r="T36" i="210" s="1"/>
  <c r="S23" i="210"/>
  <c r="S36" i="210" s="1"/>
  <c r="AE22" i="210"/>
  <c r="AC22" i="210"/>
  <c r="AG22" i="210" s="1"/>
  <c r="AB22" i="210"/>
  <c r="AF22" i="210" s="1"/>
  <c r="W22" i="210"/>
  <c r="V22" i="210"/>
  <c r="U22" i="210"/>
  <c r="U35" i="210" s="1"/>
  <c r="T22" i="210"/>
  <c r="S35" i="210" s="1"/>
  <c r="S22" i="210"/>
  <c r="AG21" i="210"/>
  <c r="AE21" i="210"/>
  <c r="AC21" i="210"/>
  <c r="AB21" i="210"/>
  <c r="AF21" i="210" s="1"/>
  <c r="W21" i="210"/>
  <c r="V21" i="210"/>
  <c r="V34" i="210" s="1"/>
  <c r="V47" i="210" s="1"/>
  <c r="U21" i="210"/>
  <c r="U34" i="210" s="1"/>
  <c r="T21" i="210"/>
  <c r="T34" i="210" s="1"/>
  <c r="S21" i="210"/>
  <c r="S34" i="210" s="1"/>
  <c r="AG20" i="210"/>
  <c r="AE20" i="210"/>
  <c r="AC20" i="210"/>
  <c r="AB20" i="210"/>
  <c r="AF20" i="210" s="1"/>
  <c r="W20" i="210"/>
  <c r="V20" i="210"/>
  <c r="U20" i="210"/>
  <c r="T20" i="210"/>
  <c r="S20" i="210"/>
  <c r="AF19" i="210"/>
  <c r="AE19" i="210"/>
  <c r="AC19" i="210"/>
  <c r="AG19" i="210" s="1"/>
  <c r="AB19" i="210"/>
  <c r="I19" i="210"/>
  <c r="J19" i="210" s="1"/>
  <c r="K19" i="210" s="1"/>
  <c r="AG18" i="210"/>
  <c r="AF18" i="210"/>
  <c r="AE18" i="210"/>
  <c r="AC18" i="210"/>
  <c r="AB18" i="210"/>
  <c r="I18" i="210"/>
  <c r="J18" i="210" s="1"/>
  <c r="K18" i="210" s="1"/>
  <c r="AE17" i="210"/>
  <c r="AC17" i="210"/>
  <c r="AG17" i="210" s="1"/>
  <c r="AB17" i="210"/>
  <c r="AF17" i="210" s="1"/>
  <c r="I17" i="210"/>
  <c r="J17" i="210" s="1"/>
  <c r="K17" i="210" s="1"/>
  <c r="AG16" i="210"/>
  <c r="AF16" i="210"/>
  <c r="AE16" i="210"/>
  <c r="AC16" i="210"/>
  <c r="AB16" i="210"/>
  <c r="I16" i="210"/>
  <c r="J16" i="210" s="1"/>
  <c r="K16" i="210" s="1"/>
  <c r="AF15" i="210"/>
  <c r="AE15" i="210"/>
  <c r="AC15" i="210"/>
  <c r="AG15" i="210" s="1"/>
  <c r="AB15" i="210"/>
  <c r="J15" i="210"/>
  <c r="K15" i="210" s="1"/>
  <c r="I15" i="210"/>
  <c r="AE14" i="210"/>
  <c r="AC14" i="210"/>
  <c r="AG14" i="210" s="1"/>
  <c r="AB14" i="210"/>
  <c r="AF14" i="210" s="1"/>
  <c r="J14" i="210"/>
  <c r="K14" i="210" s="1"/>
  <c r="I14" i="210"/>
  <c r="AG13" i="210"/>
  <c r="AE13" i="210"/>
  <c r="AC13" i="210"/>
  <c r="AB13" i="210"/>
  <c r="AF13" i="210" s="1"/>
  <c r="I13" i="210"/>
  <c r="J13" i="210" s="1"/>
  <c r="K13" i="210" s="1"/>
  <c r="AE12" i="210"/>
  <c r="AC12" i="210"/>
  <c r="AG12" i="210" s="1"/>
  <c r="AB12" i="210"/>
  <c r="AF12" i="210" s="1"/>
  <c r="I12" i="210"/>
  <c r="J12" i="210" s="1"/>
  <c r="K12" i="210" s="1"/>
  <c r="AG11" i="210"/>
  <c r="AF11" i="210"/>
  <c r="AE11" i="210"/>
  <c r="AC11" i="210"/>
  <c r="AB11" i="210"/>
  <c r="I11" i="210"/>
  <c r="J11" i="210" s="1"/>
  <c r="K11" i="210" s="1"/>
  <c r="AF10" i="210"/>
  <c r="AE10" i="210"/>
  <c r="AC10" i="210"/>
  <c r="AG10" i="210" s="1"/>
  <c r="AB10" i="210"/>
  <c r="I10" i="210"/>
  <c r="J10" i="210" s="1"/>
  <c r="K10" i="210" s="1"/>
  <c r="AG9" i="210"/>
  <c r="AE9" i="210"/>
  <c r="AC9" i="210"/>
  <c r="AB9" i="210"/>
  <c r="AF9" i="210" s="1"/>
  <c r="AF8" i="210"/>
  <c r="AE8" i="210"/>
  <c r="AC8" i="210"/>
  <c r="AG8" i="210" s="1"/>
  <c r="AB8" i="210"/>
  <c r="AG5" i="210"/>
  <c r="AF5" i="210"/>
  <c r="AE5" i="210"/>
  <c r="AE4" i="210"/>
  <c r="AE3" i="210"/>
  <c r="I19" i="206"/>
  <c r="J19" i="206" s="1"/>
  <c r="I18" i="206"/>
  <c r="J18" i="206" s="1"/>
  <c r="I17" i="206"/>
  <c r="J17" i="206" s="1"/>
  <c r="I16" i="206"/>
  <c r="J16" i="206" s="1"/>
  <c r="I15" i="206"/>
  <c r="J15" i="206" s="1"/>
  <c r="I14" i="206"/>
  <c r="J14" i="206" s="1"/>
  <c r="I13" i="206"/>
  <c r="J13" i="206" s="1"/>
  <c r="I12" i="206"/>
  <c r="J12" i="206" s="1"/>
  <c r="I19" i="208"/>
  <c r="J19" i="208" s="1"/>
  <c r="I18" i="208"/>
  <c r="J18" i="208" s="1"/>
  <c r="I17" i="208"/>
  <c r="J17" i="208" s="1"/>
  <c r="I16" i="208"/>
  <c r="J16" i="208" s="1"/>
  <c r="I15" i="208"/>
  <c r="J15" i="208" s="1"/>
  <c r="I14" i="208"/>
  <c r="J14" i="208" s="1"/>
  <c r="I13" i="208"/>
  <c r="J13" i="208" s="1"/>
  <c r="I12" i="208"/>
  <c r="J12" i="208" s="1"/>
  <c r="I19" i="209"/>
  <c r="J19" i="209" s="1"/>
  <c r="J18" i="209"/>
  <c r="I18" i="209"/>
  <c r="I17" i="209"/>
  <c r="J17" i="209" s="1"/>
  <c r="J16" i="209"/>
  <c r="I16" i="209"/>
  <c r="I15" i="209"/>
  <c r="J15" i="209" s="1"/>
  <c r="J14" i="209"/>
  <c r="I14" i="209"/>
  <c r="I13" i="209"/>
  <c r="J13" i="209" s="1"/>
  <c r="I12" i="209"/>
  <c r="J12" i="209" s="1"/>
  <c r="V35" i="210" l="1"/>
  <c r="V48" i="210" s="1"/>
  <c r="U36" i="210"/>
  <c r="T41" i="210"/>
  <c r="U39" i="210"/>
  <c r="T43" i="210"/>
  <c r="T35" i="210"/>
  <c r="S37" i="210"/>
  <c r="U42" i="210"/>
  <c r="U38" i="210"/>
  <c r="T39" i="210"/>
  <c r="S40" i="210"/>
  <c r="I51" i="206"/>
  <c r="J51" i="206" s="1"/>
  <c r="K51" i="206" s="1"/>
  <c r="I50" i="206"/>
  <c r="J50" i="206" s="1"/>
  <c r="K50" i="206" s="1"/>
  <c r="I49" i="206"/>
  <c r="J49" i="206" s="1"/>
  <c r="K49" i="206" s="1"/>
  <c r="I48" i="206"/>
  <c r="J48" i="206" s="1"/>
  <c r="K48" i="206" s="1"/>
  <c r="I47" i="206"/>
  <c r="J47" i="206" s="1"/>
  <c r="K47" i="206" s="1"/>
  <c r="I46" i="206"/>
  <c r="J46" i="206" s="1"/>
  <c r="K46" i="206" s="1"/>
  <c r="I51" i="208"/>
  <c r="J51" i="208" s="1"/>
  <c r="K51" i="208" s="1"/>
  <c r="I50" i="208"/>
  <c r="J50" i="208" s="1"/>
  <c r="K50" i="208" s="1"/>
  <c r="I49" i="208"/>
  <c r="J49" i="208" s="1"/>
  <c r="K49" i="208" s="1"/>
  <c r="I48" i="208"/>
  <c r="J48" i="208" s="1"/>
  <c r="K48" i="208" s="1"/>
  <c r="I47" i="208"/>
  <c r="J47" i="208" s="1"/>
  <c r="K47" i="208" s="1"/>
  <c r="I46" i="208"/>
  <c r="J46" i="208" s="1"/>
  <c r="K46" i="208" s="1"/>
  <c r="J51" i="209"/>
  <c r="I51" i="209"/>
  <c r="J50" i="209"/>
  <c r="K50" i="209" s="1"/>
  <c r="I50" i="209"/>
  <c r="I49" i="209"/>
  <c r="J49" i="209" s="1"/>
  <c r="K49" i="209" s="1"/>
  <c r="J48" i="209"/>
  <c r="K48" i="209" s="1"/>
  <c r="I48" i="209"/>
  <c r="J47" i="209"/>
  <c r="K47" i="209" s="1"/>
  <c r="I47" i="209"/>
  <c r="J46" i="209"/>
  <c r="K46" i="209" s="1"/>
  <c r="I46" i="209"/>
  <c r="B59" i="209"/>
  <c r="AE58" i="209"/>
  <c r="AC58" i="209"/>
  <c r="AG58" i="209" s="1"/>
  <c r="AB58" i="209"/>
  <c r="AF58" i="209" s="1"/>
  <c r="AE57" i="209"/>
  <c r="AC57" i="209"/>
  <c r="AG57" i="209" s="1"/>
  <c r="AB57" i="209"/>
  <c r="AF57" i="209" s="1"/>
  <c r="AF56" i="209"/>
  <c r="AE56" i="209"/>
  <c r="AC56" i="209"/>
  <c r="AG56" i="209" s="1"/>
  <c r="AB56" i="209"/>
  <c r="AE55" i="209"/>
  <c r="AC55" i="209"/>
  <c r="AG55" i="209" s="1"/>
  <c r="AB55" i="209"/>
  <c r="AF55" i="209" s="1"/>
  <c r="AE54" i="209"/>
  <c r="AC54" i="209"/>
  <c r="AG54" i="209" s="1"/>
  <c r="AB54" i="209"/>
  <c r="AF54" i="209" s="1"/>
  <c r="AE53" i="209"/>
  <c r="AC53" i="209"/>
  <c r="AG53" i="209" s="1"/>
  <c r="AB53" i="209"/>
  <c r="AF53" i="209" s="1"/>
  <c r="AE52" i="209"/>
  <c r="AC52" i="209"/>
  <c r="AG52" i="209" s="1"/>
  <c r="AB52" i="209"/>
  <c r="AF52" i="209" s="1"/>
  <c r="AE51" i="209"/>
  <c r="AC51" i="209"/>
  <c r="AG51" i="209" s="1"/>
  <c r="AB51" i="209"/>
  <c r="AF51" i="209" s="1"/>
  <c r="K51" i="209"/>
  <c r="AF50" i="209"/>
  <c r="AE50" i="209"/>
  <c r="AC50" i="209"/>
  <c r="AG50" i="209" s="1"/>
  <c r="AB50" i="209"/>
  <c r="AG49" i="209"/>
  <c r="AE49" i="209"/>
  <c r="AC49" i="209"/>
  <c r="AB49" i="209"/>
  <c r="AF49" i="209" s="1"/>
  <c r="AE48" i="209"/>
  <c r="AC48" i="209"/>
  <c r="AG48" i="209" s="1"/>
  <c r="AB48" i="209"/>
  <c r="AF48" i="209" s="1"/>
  <c r="AE47" i="209"/>
  <c r="AC47" i="209"/>
  <c r="AG47" i="209" s="1"/>
  <c r="AB47" i="209"/>
  <c r="AF47" i="209" s="1"/>
  <c r="AG46" i="209"/>
  <c r="AF46" i="209"/>
  <c r="AE46" i="209"/>
  <c r="AC46" i="209"/>
  <c r="AB46" i="209"/>
  <c r="V46" i="209"/>
  <c r="U46" i="209"/>
  <c r="AG45" i="209"/>
  <c r="AF45" i="209"/>
  <c r="AE45" i="209"/>
  <c r="AC45" i="209"/>
  <c r="AB45" i="209"/>
  <c r="I45" i="209"/>
  <c r="J45" i="209" s="1"/>
  <c r="K45" i="209" s="1"/>
  <c r="AE44" i="209"/>
  <c r="AC44" i="209"/>
  <c r="AG44" i="209" s="1"/>
  <c r="AB44" i="209"/>
  <c r="AF44" i="209" s="1"/>
  <c r="I44" i="209"/>
  <c r="J44" i="209" s="1"/>
  <c r="K44" i="209" s="1"/>
  <c r="AG43" i="209"/>
  <c r="AF43" i="209"/>
  <c r="AE43" i="209"/>
  <c r="AC43" i="209"/>
  <c r="AB43" i="209"/>
  <c r="I43" i="209"/>
  <c r="J43" i="209" s="1"/>
  <c r="K43" i="209" s="1"/>
  <c r="AE42" i="209"/>
  <c r="AC42" i="209"/>
  <c r="AG42" i="209" s="1"/>
  <c r="AB42" i="209"/>
  <c r="AF42" i="209" s="1"/>
  <c r="I42" i="209"/>
  <c r="J42" i="209" s="1"/>
  <c r="K42" i="209" s="1"/>
  <c r="AE41" i="209"/>
  <c r="AC41" i="209"/>
  <c r="AG41" i="209" s="1"/>
  <c r="AB41" i="209"/>
  <c r="AF41" i="209" s="1"/>
  <c r="AE40" i="209"/>
  <c r="AC40" i="209"/>
  <c r="AG40" i="209" s="1"/>
  <c r="AB40" i="209"/>
  <c r="AF40" i="209" s="1"/>
  <c r="AF39" i="209"/>
  <c r="AE39" i="209"/>
  <c r="AC39" i="209"/>
  <c r="AG39" i="209" s="1"/>
  <c r="AB39" i="209"/>
  <c r="AG38" i="209"/>
  <c r="AE38" i="209"/>
  <c r="AC38" i="209"/>
  <c r="AB38" i="209"/>
  <c r="AF38" i="209" s="1"/>
  <c r="AE37" i="209"/>
  <c r="AC37" i="209"/>
  <c r="AG37" i="209" s="1"/>
  <c r="AB37" i="209"/>
  <c r="AF37" i="209" s="1"/>
  <c r="AF36" i="209"/>
  <c r="AE36" i="209"/>
  <c r="AC36" i="209"/>
  <c r="AG36" i="209" s="1"/>
  <c r="AB36" i="209"/>
  <c r="AG35" i="209"/>
  <c r="AF35" i="209"/>
  <c r="AE35" i="209"/>
  <c r="AC35" i="209"/>
  <c r="AB35" i="209"/>
  <c r="I35" i="209"/>
  <c r="J35" i="209" s="1"/>
  <c r="K35" i="209" s="1"/>
  <c r="AE34" i="209"/>
  <c r="AC34" i="209"/>
  <c r="AG34" i="209" s="1"/>
  <c r="AB34" i="209"/>
  <c r="AF34" i="209" s="1"/>
  <c r="I34" i="209"/>
  <c r="J34" i="209" s="1"/>
  <c r="K34" i="209" s="1"/>
  <c r="AE33" i="209"/>
  <c r="AC33" i="209"/>
  <c r="AG33" i="209" s="1"/>
  <c r="AB33" i="209"/>
  <c r="AF33" i="209" s="1"/>
  <c r="V33" i="209"/>
  <c r="U33" i="209"/>
  <c r="T33" i="209"/>
  <c r="S33" i="209"/>
  <c r="Q33" i="209"/>
  <c r="I33" i="209"/>
  <c r="J33" i="209" s="1"/>
  <c r="K33" i="209" s="1"/>
  <c r="AG32" i="209"/>
  <c r="AE32" i="209"/>
  <c r="AC32" i="209"/>
  <c r="AB32" i="209"/>
  <c r="AF32" i="209" s="1"/>
  <c r="J32" i="209"/>
  <c r="K32" i="209" s="1"/>
  <c r="I32" i="209"/>
  <c r="AE31" i="209"/>
  <c r="AC31" i="209"/>
  <c r="AG31" i="209" s="1"/>
  <c r="AB31" i="209"/>
  <c r="AF31" i="209" s="1"/>
  <c r="I31" i="209"/>
  <c r="J31" i="209" s="1"/>
  <c r="K31" i="209" s="1"/>
  <c r="AG30" i="209"/>
  <c r="AE30" i="209"/>
  <c r="AC30" i="209"/>
  <c r="AB30" i="209"/>
  <c r="AF30" i="209" s="1"/>
  <c r="W30" i="209"/>
  <c r="V30" i="209"/>
  <c r="V43" i="209" s="1"/>
  <c r="V56" i="209" s="1"/>
  <c r="U30" i="209"/>
  <c r="T30" i="209"/>
  <c r="T43" i="209" s="1"/>
  <c r="S30" i="209"/>
  <c r="S43" i="209" s="1"/>
  <c r="I30" i="209"/>
  <c r="J30" i="209" s="1"/>
  <c r="K30" i="209" s="1"/>
  <c r="AE29" i="209"/>
  <c r="AC29" i="209"/>
  <c r="AG29" i="209" s="1"/>
  <c r="AB29" i="209"/>
  <c r="AF29" i="209" s="1"/>
  <c r="W29" i="209"/>
  <c r="V29" i="209"/>
  <c r="V42" i="209" s="1"/>
  <c r="V55" i="209" s="1"/>
  <c r="U29" i="209"/>
  <c r="U42" i="209" s="1"/>
  <c r="T29" i="209"/>
  <c r="S29" i="209"/>
  <c r="J29" i="209"/>
  <c r="K29" i="209" s="1"/>
  <c r="I29" i="209"/>
  <c r="AG28" i="209"/>
  <c r="AE28" i="209"/>
  <c r="AC28" i="209"/>
  <c r="AB28" i="209"/>
  <c r="AF28" i="209" s="1"/>
  <c r="W28" i="209"/>
  <c r="V28" i="209"/>
  <c r="U28" i="209"/>
  <c r="T28" i="209"/>
  <c r="T41" i="209" s="1"/>
  <c r="S28" i="209"/>
  <c r="S41" i="209" s="1"/>
  <c r="I28" i="209"/>
  <c r="J28" i="209" s="1"/>
  <c r="K28" i="209" s="1"/>
  <c r="AE27" i="209"/>
  <c r="AC27" i="209"/>
  <c r="AG27" i="209" s="1"/>
  <c r="AB27" i="209"/>
  <c r="AF27" i="209" s="1"/>
  <c r="W27" i="209"/>
  <c r="V27" i="209"/>
  <c r="V40" i="209" s="1"/>
  <c r="V53" i="209" s="1"/>
  <c r="U27" i="209"/>
  <c r="U40" i="209" s="1"/>
  <c r="T27" i="209"/>
  <c r="S27" i="209"/>
  <c r="S40" i="209" s="1"/>
  <c r="I27" i="209"/>
  <c r="J27" i="209" s="1"/>
  <c r="K27" i="209" s="1"/>
  <c r="AG26" i="209"/>
  <c r="AE26" i="209"/>
  <c r="AC26" i="209"/>
  <c r="AB26" i="209"/>
  <c r="AF26" i="209" s="1"/>
  <c r="W26" i="209"/>
  <c r="V26" i="209"/>
  <c r="U26" i="209"/>
  <c r="U39" i="209" s="1"/>
  <c r="T26" i="209"/>
  <c r="T39" i="209" s="1"/>
  <c r="S26" i="209"/>
  <c r="S39" i="209" s="1"/>
  <c r="I26" i="209"/>
  <c r="J26" i="209" s="1"/>
  <c r="K26" i="209" s="1"/>
  <c r="AE25" i="209"/>
  <c r="AC25" i="209"/>
  <c r="AG25" i="209" s="1"/>
  <c r="AB25" i="209"/>
  <c r="AF25" i="209" s="1"/>
  <c r="W25" i="209"/>
  <c r="V25" i="209"/>
  <c r="V38" i="209" s="1"/>
  <c r="V51" i="209" s="1"/>
  <c r="U25" i="209"/>
  <c r="U38" i="209" s="1"/>
  <c r="T25" i="209"/>
  <c r="S25" i="209"/>
  <c r="S38" i="209" s="1"/>
  <c r="AF24" i="209"/>
  <c r="AE24" i="209"/>
  <c r="AC24" i="209"/>
  <c r="AG24" i="209" s="1"/>
  <c r="AB24" i="209"/>
  <c r="W24" i="209"/>
  <c r="V24" i="209"/>
  <c r="V37" i="209" s="1"/>
  <c r="V50" i="209" s="1"/>
  <c r="U24" i="209"/>
  <c r="T24" i="209"/>
  <c r="T37" i="209" s="1"/>
  <c r="S24" i="209"/>
  <c r="S37" i="209" s="1"/>
  <c r="AF23" i="209"/>
  <c r="AE23" i="209"/>
  <c r="AC23" i="209"/>
  <c r="AG23" i="209" s="1"/>
  <c r="AB23" i="209"/>
  <c r="W23" i="209"/>
  <c r="V23" i="209"/>
  <c r="U23" i="209"/>
  <c r="U36" i="209" s="1"/>
  <c r="T23" i="209"/>
  <c r="T36" i="209" s="1"/>
  <c r="S23" i="209"/>
  <c r="S36" i="209" s="1"/>
  <c r="AE22" i="209"/>
  <c r="AC22" i="209"/>
  <c r="AG22" i="209" s="1"/>
  <c r="AB22" i="209"/>
  <c r="AF22" i="209" s="1"/>
  <c r="W22" i="209"/>
  <c r="V22" i="209"/>
  <c r="V35" i="209" s="1"/>
  <c r="V48" i="209" s="1"/>
  <c r="U22" i="209"/>
  <c r="U35" i="209" s="1"/>
  <c r="T22" i="209"/>
  <c r="T35" i="209" s="1"/>
  <c r="S22" i="209"/>
  <c r="AF21" i="209"/>
  <c r="AE21" i="209"/>
  <c r="AC21" i="209"/>
  <c r="AG21" i="209" s="1"/>
  <c r="AB21" i="209"/>
  <c r="W21" i="209"/>
  <c r="V21" i="209"/>
  <c r="V34" i="209" s="1"/>
  <c r="V47" i="209" s="1"/>
  <c r="U21" i="209"/>
  <c r="U34" i="209" s="1"/>
  <c r="T21" i="209"/>
  <c r="S21" i="209"/>
  <c r="S34" i="209" s="1"/>
  <c r="AF20" i="209"/>
  <c r="AE20" i="209"/>
  <c r="AC20" i="209"/>
  <c r="AG20" i="209" s="1"/>
  <c r="AB20" i="209"/>
  <c r="W20" i="209"/>
  <c r="V20" i="209"/>
  <c r="U20" i="209"/>
  <c r="T20" i="209"/>
  <c r="S20" i="209"/>
  <c r="AF19" i="209"/>
  <c r="AE19" i="209"/>
  <c r="AC19" i="209"/>
  <c r="AG19" i="209" s="1"/>
  <c r="AB19" i="209"/>
  <c r="K19" i="209"/>
  <c r="AE18" i="209"/>
  <c r="AC18" i="209"/>
  <c r="AG18" i="209" s="1"/>
  <c r="AB18" i="209"/>
  <c r="AF18" i="209" s="1"/>
  <c r="K18" i="209"/>
  <c r="AE17" i="209"/>
  <c r="AC17" i="209"/>
  <c r="AG17" i="209" s="1"/>
  <c r="AB17" i="209"/>
  <c r="AF17" i="209" s="1"/>
  <c r="K17" i="209"/>
  <c r="AF16" i="209"/>
  <c r="AE16" i="209"/>
  <c r="AC16" i="209"/>
  <c r="AG16" i="209" s="1"/>
  <c r="AB16" i="209"/>
  <c r="K16" i="209"/>
  <c r="AF15" i="209"/>
  <c r="AE15" i="209"/>
  <c r="AC15" i="209"/>
  <c r="AG15" i="209" s="1"/>
  <c r="AB15" i="209"/>
  <c r="K15" i="209"/>
  <c r="AE14" i="209"/>
  <c r="AC14" i="209"/>
  <c r="AG14" i="209" s="1"/>
  <c r="AB14" i="209"/>
  <c r="AF14" i="209" s="1"/>
  <c r="K14" i="209"/>
  <c r="AE13" i="209"/>
  <c r="AC13" i="209"/>
  <c r="AG13" i="209" s="1"/>
  <c r="AB13" i="209"/>
  <c r="AF13" i="209" s="1"/>
  <c r="K13" i="209"/>
  <c r="AF12" i="209"/>
  <c r="AE12" i="209"/>
  <c r="AC12" i="209"/>
  <c r="AG12" i="209" s="1"/>
  <c r="AB12" i="209"/>
  <c r="K12" i="209"/>
  <c r="AF11" i="209"/>
  <c r="AE11" i="209"/>
  <c r="AC11" i="209"/>
  <c r="AG11" i="209" s="1"/>
  <c r="AB11" i="209"/>
  <c r="I11" i="209"/>
  <c r="J11" i="209" s="1"/>
  <c r="K11" i="209" s="1"/>
  <c r="AE10" i="209"/>
  <c r="AC10" i="209"/>
  <c r="AG10" i="209" s="1"/>
  <c r="AB10" i="209"/>
  <c r="AF10" i="209" s="1"/>
  <c r="I10" i="209"/>
  <c r="J10" i="209" s="1"/>
  <c r="K10" i="209" s="1"/>
  <c r="AE9" i="209"/>
  <c r="AC9" i="209"/>
  <c r="AG9" i="209" s="1"/>
  <c r="AB9" i="209"/>
  <c r="AF9" i="209" s="1"/>
  <c r="AE8" i="209"/>
  <c r="AC8" i="209"/>
  <c r="AG8" i="209" s="1"/>
  <c r="AB8" i="209"/>
  <c r="AF8" i="209" s="1"/>
  <c r="AG5" i="209"/>
  <c r="AF5" i="209"/>
  <c r="AE5" i="209"/>
  <c r="AE4" i="209"/>
  <c r="AE3" i="209"/>
  <c r="B59" i="208"/>
  <c r="AG58" i="208"/>
  <c r="AE58" i="208"/>
  <c r="AC58" i="208"/>
  <c r="AB58" i="208"/>
  <c r="AF58" i="208" s="1"/>
  <c r="AE57" i="208"/>
  <c r="AC57" i="208"/>
  <c r="AG57" i="208" s="1"/>
  <c r="AB57" i="208"/>
  <c r="AF57" i="208" s="1"/>
  <c r="AG56" i="208"/>
  <c r="AE56" i="208"/>
  <c r="AC56" i="208"/>
  <c r="AB56" i="208"/>
  <c r="AF56" i="208" s="1"/>
  <c r="AE55" i="208"/>
  <c r="AC55" i="208"/>
  <c r="AG55" i="208" s="1"/>
  <c r="AB55" i="208"/>
  <c r="AF55" i="208" s="1"/>
  <c r="AG54" i="208"/>
  <c r="AE54" i="208"/>
  <c r="AC54" i="208"/>
  <c r="AB54" i="208"/>
  <c r="AF54" i="208" s="1"/>
  <c r="AE53" i="208"/>
  <c r="AC53" i="208"/>
  <c r="AG53" i="208" s="1"/>
  <c r="AB53" i="208"/>
  <c r="AF53" i="208" s="1"/>
  <c r="AG52" i="208"/>
  <c r="AE52" i="208"/>
  <c r="AC52" i="208"/>
  <c r="AB52" i="208"/>
  <c r="AF52" i="208" s="1"/>
  <c r="AG51" i="208"/>
  <c r="AE51" i="208"/>
  <c r="AC51" i="208"/>
  <c r="AB51" i="208"/>
  <c r="AF51" i="208" s="1"/>
  <c r="AE50" i="208"/>
  <c r="AC50" i="208"/>
  <c r="AG50" i="208" s="1"/>
  <c r="AB50" i="208"/>
  <c r="AF50" i="208" s="1"/>
  <c r="AE49" i="208"/>
  <c r="AC49" i="208"/>
  <c r="AG49" i="208" s="1"/>
  <c r="AB49" i="208"/>
  <c r="AF49" i="208" s="1"/>
  <c r="AE48" i="208"/>
  <c r="AC48" i="208"/>
  <c r="AG48" i="208" s="1"/>
  <c r="AB48" i="208"/>
  <c r="AF48" i="208" s="1"/>
  <c r="AE47" i="208"/>
  <c r="AC47" i="208"/>
  <c r="AG47" i="208" s="1"/>
  <c r="AB47" i="208"/>
  <c r="AF47" i="208" s="1"/>
  <c r="AE46" i="208"/>
  <c r="AC46" i="208"/>
  <c r="AG46" i="208" s="1"/>
  <c r="AB46" i="208"/>
  <c r="AF46" i="208" s="1"/>
  <c r="V46" i="208"/>
  <c r="U46" i="208"/>
  <c r="AE45" i="208"/>
  <c r="AC45" i="208"/>
  <c r="AG45" i="208" s="1"/>
  <c r="AB45" i="208"/>
  <c r="AF45" i="208" s="1"/>
  <c r="I45" i="208"/>
  <c r="J45" i="208" s="1"/>
  <c r="K45" i="208" s="1"/>
  <c r="AE44" i="208"/>
  <c r="AC44" i="208"/>
  <c r="AG44" i="208" s="1"/>
  <c r="AB44" i="208"/>
  <c r="AF44" i="208" s="1"/>
  <c r="I44" i="208"/>
  <c r="J44" i="208" s="1"/>
  <c r="K44" i="208" s="1"/>
  <c r="AE43" i="208"/>
  <c r="AC43" i="208"/>
  <c r="AG43" i="208" s="1"/>
  <c r="AB43" i="208"/>
  <c r="AF43" i="208" s="1"/>
  <c r="I43" i="208"/>
  <c r="J43" i="208" s="1"/>
  <c r="K43" i="208" s="1"/>
  <c r="AE42" i="208"/>
  <c r="AC42" i="208"/>
  <c r="AG42" i="208" s="1"/>
  <c r="AB42" i="208"/>
  <c r="AF42" i="208" s="1"/>
  <c r="I42" i="208"/>
  <c r="J42" i="208" s="1"/>
  <c r="K42" i="208" s="1"/>
  <c r="AE41" i="208"/>
  <c r="AC41" i="208"/>
  <c r="AG41" i="208" s="1"/>
  <c r="AB41" i="208"/>
  <c r="AF41" i="208" s="1"/>
  <c r="AE40" i="208"/>
  <c r="AC40" i="208"/>
  <c r="AG40" i="208" s="1"/>
  <c r="AB40" i="208"/>
  <c r="AF40" i="208" s="1"/>
  <c r="AF39" i="208"/>
  <c r="AE39" i="208"/>
  <c r="AC39" i="208"/>
  <c r="AG39" i="208" s="1"/>
  <c r="AB39" i="208"/>
  <c r="AE38" i="208"/>
  <c r="AC38" i="208"/>
  <c r="AG38" i="208" s="1"/>
  <c r="AB38" i="208"/>
  <c r="AF38" i="208" s="1"/>
  <c r="AF37" i="208"/>
  <c r="AE37" i="208"/>
  <c r="AC37" i="208"/>
  <c r="AG37" i="208" s="1"/>
  <c r="AB37" i="208"/>
  <c r="AE36" i="208"/>
  <c r="AC36" i="208"/>
  <c r="AG36" i="208" s="1"/>
  <c r="AB36" i="208"/>
  <c r="AF36" i="208" s="1"/>
  <c r="AF35" i="208"/>
  <c r="AE35" i="208"/>
  <c r="AC35" i="208"/>
  <c r="AG35" i="208" s="1"/>
  <c r="AB35" i="208"/>
  <c r="I35" i="208"/>
  <c r="J35" i="208" s="1"/>
  <c r="K35" i="208" s="1"/>
  <c r="AE34" i="208"/>
  <c r="AC34" i="208"/>
  <c r="AG34" i="208" s="1"/>
  <c r="AB34" i="208"/>
  <c r="AF34" i="208" s="1"/>
  <c r="I34" i="208"/>
  <c r="J34" i="208" s="1"/>
  <c r="K34" i="208" s="1"/>
  <c r="AE33" i="208"/>
  <c r="AC33" i="208"/>
  <c r="AG33" i="208" s="1"/>
  <c r="AB33" i="208"/>
  <c r="AF33" i="208" s="1"/>
  <c r="V33" i="208"/>
  <c r="U33" i="208"/>
  <c r="T33" i="208"/>
  <c r="S33" i="208"/>
  <c r="Q33" i="208"/>
  <c r="I33" i="208"/>
  <c r="J33" i="208" s="1"/>
  <c r="K33" i="208" s="1"/>
  <c r="AE32" i="208"/>
  <c r="AC32" i="208"/>
  <c r="AG32" i="208" s="1"/>
  <c r="AB32" i="208"/>
  <c r="AF32" i="208" s="1"/>
  <c r="I32" i="208"/>
  <c r="J32" i="208" s="1"/>
  <c r="K32" i="208" s="1"/>
  <c r="AG31" i="208"/>
  <c r="AE31" i="208"/>
  <c r="AC31" i="208"/>
  <c r="AB31" i="208"/>
  <c r="AF31" i="208" s="1"/>
  <c r="I31" i="208"/>
  <c r="J31" i="208" s="1"/>
  <c r="K31" i="208" s="1"/>
  <c r="AG30" i="208"/>
  <c r="AF30" i="208"/>
  <c r="AE30" i="208"/>
  <c r="AC30" i="208"/>
  <c r="AB30" i="208"/>
  <c r="W30" i="208"/>
  <c r="V30" i="208"/>
  <c r="V43" i="208" s="1"/>
  <c r="V56" i="208" s="1"/>
  <c r="U30" i="208"/>
  <c r="T30" i="208"/>
  <c r="T43" i="208" s="1"/>
  <c r="S30" i="208"/>
  <c r="I30" i="208"/>
  <c r="J30" i="208" s="1"/>
  <c r="K30" i="208" s="1"/>
  <c r="AE29" i="208"/>
  <c r="AC29" i="208"/>
  <c r="AG29" i="208" s="1"/>
  <c r="AB29" i="208"/>
  <c r="AF29" i="208" s="1"/>
  <c r="W29" i="208"/>
  <c r="V29" i="208"/>
  <c r="U29" i="208"/>
  <c r="U42" i="208" s="1"/>
  <c r="T29" i="208"/>
  <c r="S29" i="208"/>
  <c r="I29" i="208"/>
  <c r="J29" i="208" s="1"/>
  <c r="K29" i="208" s="1"/>
  <c r="AE28" i="208"/>
  <c r="AC28" i="208"/>
  <c r="AG28" i="208" s="1"/>
  <c r="AB28" i="208"/>
  <c r="AF28" i="208" s="1"/>
  <c r="W28" i="208"/>
  <c r="V28" i="208"/>
  <c r="U28" i="208"/>
  <c r="T28" i="208"/>
  <c r="S28" i="208"/>
  <c r="I28" i="208"/>
  <c r="J28" i="208" s="1"/>
  <c r="K28" i="208" s="1"/>
  <c r="AE27" i="208"/>
  <c r="AC27" i="208"/>
  <c r="AG27" i="208" s="1"/>
  <c r="AB27" i="208"/>
  <c r="AF27" i="208" s="1"/>
  <c r="W27" i="208"/>
  <c r="V27" i="208"/>
  <c r="U27" i="208"/>
  <c r="U40" i="208" s="1"/>
  <c r="T27" i="208"/>
  <c r="S27" i="208"/>
  <c r="S40" i="208" s="1"/>
  <c r="I27" i="208"/>
  <c r="J27" i="208" s="1"/>
  <c r="K27" i="208" s="1"/>
  <c r="AG26" i="208"/>
  <c r="AE26" i="208"/>
  <c r="AC26" i="208"/>
  <c r="AB26" i="208"/>
  <c r="AF26" i="208" s="1"/>
  <c r="W26" i="208"/>
  <c r="V26" i="208"/>
  <c r="U26" i="208"/>
  <c r="U39" i="208" s="1"/>
  <c r="T26" i="208"/>
  <c r="S26" i="208"/>
  <c r="S39" i="208" s="1"/>
  <c r="I26" i="208"/>
  <c r="J26" i="208" s="1"/>
  <c r="K26" i="208" s="1"/>
  <c r="AF25" i="208"/>
  <c r="AE25" i="208"/>
  <c r="AC25" i="208"/>
  <c r="AG25" i="208" s="1"/>
  <c r="AB25" i="208"/>
  <c r="W25" i="208"/>
  <c r="V25" i="208"/>
  <c r="V38" i="208" s="1"/>
  <c r="V51" i="208" s="1"/>
  <c r="U25" i="208"/>
  <c r="T25" i="208"/>
  <c r="S25" i="208"/>
  <c r="AE24" i="208"/>
  <c r="AC24" i="208"/>
  <c r="AG24" i="208" s="1"/>
  <c r="AB24" i="208"/>
  <c r="AF24" i="208" s="1"/>
  <c r="W24" i="208"/>
  <c r="V24" i="208"/>
  <c r="U24" i="208"/>
  <c r="T24" i="208"/>
  <c r="S24" i="208"/>
  <c r="AE23" i="208"/>
  <c r="AC23" i="208"/>
  <c r="AG23" i="208" s="1"/>
  <c r="AB23" i="208"/>
  <c r="AF23" i="208" s="1"/>
  <c r="W23" i="208"/>
  <c r="V23" i="208"/>
  <c r="U23" i="208"/>
  <c r="T23" i="208"/>
  <c r="S23" i="208"/>
  <c r="AE22" i="208"/>
  <c r="AC22" i="208"/>
  <c r="AG22" i="208" s="1"/>
  <c r="AB22" i="208"/>
  <c r="AF22" i="208" s="1"/>
  <c r="W22" i="208"/>
  <c r="V22" i="208"/>
  <c r="U22" i="208"/>
  <c r="T22" i="208"/>
  <c r="S22" i="208"/>
  <c r="S35" i="208" s="1"/>
  <c r="AE21" i="208"/>
  <c r="AC21" i="208"/>
  <c r="AG21" i="208" s="1"/>
  <c r="AB21" i="208"/>
  <c r="AF21" i="208" s="1"/>
  <c r="W21" i="208"/>
  <c r="V21" i="208"/>
  <c r="U21" i="208"/>
  <c r="U34" i="208" s="1"/>
  <c r="T21" i="208"/>
  <c r="T34" i="208" s="1"/>
  <c r="S21" i="208"/>
  <c r="AE20" i="208"/>
  <c r="AC20" i="208"/>
  <c r="AG20" i="208" s="1"/>
  <c r="AB20" i="208"/>
  <c r="AF20" i="208" s="1"/>
  <c r="W20" i="208"/>
  <c r="V20" i="208"/>
  <c r="U20" i="208"/>
  <c r="T20" i="208"/>
  <c r="S20" i="208"/>
  <c r="AE19" i="208"/>
  <c r="AC19" i="208"/>
  <c r="AG19" i="208" s="1"/>
  <c r="AB19" i="208"/>
  <c r="AF19" i="208" s="1"/>
  <c r="K19" i="208"/>
  <c r="AE18" i="208"/>
  <c r="AC18" i="208"/>
  <c r="AG18" i="208" s="1"/>
  <c r="AB18" i="208"/>
  <c r="AF18" i="208" s="1"/>
  <c r="K18" i="208"/>
  <c r="AF17" i="208"/>
  <c r="AE17" i="208"/>
  <c r="AC17" i="208"/>
  <c r="AG17" i="208" s="1"/>
  <c r="AB17" i="208"/>
  <c r="K17" i="208"/>
  <c r="AE16" i="208"/>
  <c r="AC16" i="208"/>
  <c r="AG16" i="208" s="1"/>
  <c r="AB16" i="208"/>
  <c r="AF16" i="208" s="1"/>
  <c r="K16" i="208"/>
  <c r="AE15" i="208"/>
  <c r="AC15" i="208"/>
  <c r="AG15" i="208" s="1"/>
  <c r="AB15" i="208"/>
  <c r="AF15" i="208" s="1"/>
  <c r="K15" i="208"/>
  <c r="AE14" i="208"/>
  <c r="AC14" i="208"/>
  <c r="AG14" i="208" s="1"/>
  <c r="AB14" i="208"/>
  <c r="AF14" i="208" s="1"/>
  <c r="K14" i="208"/>
  <c r="AE13" i="208"/>
  <c r="AC13" i="208"/>
  <c r="AG13" i="208" s="1"/>
  <c r="AB13" i="208"/>
  <c r="AF13" i="208" s="1"/>
  <c r="K13" i="208"/>
  <c r="AF12" i="208"/>
  <c r="AE12" i="208"/>
  <c r="AC12" i="208"/>
  <c r="AG12" i="208" s="1"/>
  <c r="AB12" i="208"/>
  <c r="K12" i="208"/>
  <c r="AE11" i="208"/>
  <c r="AC11" i="208"/>
  <c r="AG11" i="208" s="1"/>
  <c r="AB11" i="208"/>
  <c r="AF11" i="208" s="1"/>
  <c r="I11" i="208"/>
  <c r="J11" i="208" s="1"/>
  <c r="K11" i="208" s="1"/>
  <c r="AE10" i="208"/>
  <c r="AC10" i="208"/>
  <c r="AG10" i="208" s="1"/>
  <c r="AB10" i="208"/>
  <c r="AF10" i="208" s="1"/>
  <c r="I10" i="208"/>
  <c r="J10" i="208" s="1"/>
  <c r="K10" i="208" s="1"/>
  <c r="AE9" i="208"/>
  <c r="AC9" i="208"/>
  <c r="AG9" i="208" s="1"/>
  <c r="AB9" i="208"/>
  <c r="AF9" i="208" s="1"/>
  <c r="AG8" i="208"/>
  <c r="AE8" i="208"/>
  <c r="AC8" i="208"/>
  <c r="AB8" i="208"/>
  <c r="AF8" i="208" s="1"/>
  <c r="AG5" i="208"/>
  <c r="AF5" i="208"/>
  <c r="AE5" i="208"/>
  <c r="AE4" i="208"/>
  <c r="AE3" i="208"/>
  <c r="B59" i="206"/>
  <c r="AE58" i="206"/>
  <c r="AC58" i="206"/>
  <c r="AG58" i="206" s="1"/>
  <c r="AB58" i="206"/>
  <c r="AF58" i="206" s="1"/>
  <c r="AE57" i="206"/>
  <c r="AC57" i="206"/>
  <c r="AG57" i="206" s="1"/>
  <c r="AB57" i="206"/>
  <c r="AF57" i="206" s="1"/>
  <c r="AE56" i="206"/>
  <c r="AC56" i="206"/>
  <c r="AG56" i="206" s="1"/>
  <c r="AB56" i="206"/>
  <c r="AF56" i="206" s="1"/>
  <c r="AE55" i="206"/>
  <c r="AC55" i="206"/>
  <c r="AG55" i="206" s="1"/>
  <c r="AB55" i="206"/>
  <c r="AF55" i="206" s="1"/>
  <c r="AF54" i="206"/>
  <c r="AE54" i="206"/>
  <c r="AC54" i="206"/>
  <c r="AG54" i="206" s="1"/>
  <c r="AB54" i="206"/>
  <c r="AE53" i="206"/>
  <c r="AC53" i="206"/>
  <c r="AG53" i="206" s="1"/>
  <c r="AB53" i="206"/>
  <c r="AF53" i="206" s="1"/>
  <c r="AE52" i="206"/>
  <c r="AC52" i="206"/>
  <c r="AG52" i="206" s="1"/>
  <c r="AB52" i="206"/>
  <c r="AF52" i="206" s="1"/>
  <c r="AE51" i="206"/>
  <c r="AC51" i="206"/>
  <c r="AG51" i="206" s="1"/>
  <c r="AB51" i="206"/>
  <c r="AF51" i="206" s="1"/>
  <c r="AE50" i="206"/>
  <c r="AC50" i="206"/>
  <c r="AG50" i="206" s="1"/>
  <c r="AB50" i="206"/>
  <c r="AF50" i="206" s="1"/>
  <c r="AE49" i="206"/>
  <c r="AC49" i="206"/>
  <c r="AG49" i="206" s="1"/>
  <c r="AB49" i="206"/>
  <c r="AF49" i="206" s="1"/>
  <c r="AE48" i="206"/>
  <c r="AC48" i="206"/>
  <c r="AG48" i="206" s="1"/>
  <c r="AB48" i="206"/>
  <c r="AF48" i="206" s="1"/>
  <c r="AE47" i="206"/>
  <c r="AC47" i="206"/>
  <c r="AG47" i="206" s="1"/>
  <c r="AB47" i="206"/>
  <c r="AF47" i="206" s="1"/>
  <c r="AE46" i="206"/>
  <c r="AC46" i="206"/>
  <c r="AG46" i="206" s="1"/>
  <c r="AB46" i="206"/>
  <c r="AF46" i="206" s="1"/>
  <c r="V46" i="206"/>
  <c r="U46" i="206"/>
  <c r="AE45" i="206"/>
  <c r="AC45" i="206"/>
  <c r="AG45" i="206" s="1"/>
  <c r="AB45" i="206"/>
  <c r="AF45" i="206" s="1"/>
  <c r="I45" i="206"/>
  <c r="J45" i="206" s="1"/>
  <c r="K45" i="206" s="1"/>
  <c r="AE44" i="206"/>
  <c r="AC44" i="206"/>
  <c r="AG44" i="206" s="1"/>
  <c r="AB44" i="206"/>
  <c r="AF44" i="206" s="1"/>
  <c r="I44" i="206"/>
  <c r="J44" i="206" s="1"/>
  <c r="K44" i="206" s="1"/>
  <c r="AE43" i="206"/>
  <c r="AC43" i="206"/>
  <c r="AG43" i="206" s="1"/>
  <c r="AB43" i="206"/>
  <c r="AF43" i="206" s="1"/>
  <c r="I43" i="206"/>
  <c r="J43" i="206" s="1"/>
  <c r="K43" i="206" s="1"/>
  <c r="AE42" i="206"/>
  <c r="AC42" i="206"/>
  <c r="AG42" i="206" s="1"/>
  <c r="AB42" i="206"/>
  <c r="AF42" i="206" s="1"/>
  <c r="J42" i="206"/>
  <c r="K42" i="206" s="1"/>
  <c r="I42" i="206"/>
  <c r="AE41" i="206"/>
  <c r="AC41" i="206"/>
  <c r="AG41" i="206" s="1"/>
  <c r="AB41" i="206"/>
  <c r="AF41" i="206" s="1"/>
  <c r="AE40" i="206"/>
  <c r="AC40" i="206"/>
  <c r="AG40" i="206" s="1"/>
  <c r="AB40" i="206"/>
  <c r="AF40" i="206" s="1"/>
  <c r="AE39" i="206"/>
  <c r="AC39" i="206"/>
  <c r="AG39" i="206" s="1"/>
  <c r="AB39" i="206"/>
  <c r="AF39" i="206" s="1"/>
  <c r="AE38" i="206"/>
  <c r="AC38" i="206"/>
  <c r="AG38" i="206" s="1"/>
  <c r="AB38" i="206"/>
  <c r="AF38" i="206" s="1"/>
  <c r="AE37" i="206"/>
  <c r="AC37" i="206"/>
  <c r="AG37" i="206" s="1"/>
  <c r="AB37" i="206"/>
  <c r="AF37" i="206" s="1"/>
  <c r="AE36" i="206"/>
  <c r="AC36" i="206"/>
  <c r="AG36" i="206" s="1"/>
  <c r="AB36" i="206"/>
  <c r="AF36" i="206" s="1"/>
  <c r="AE35" i="206"/>
  <c r="AC35" i="206"/>
  <c r="AG35" i="206" s="1"/>
  <c r="AB35" i="206"/>
  <c r="AF35" i="206" s="1"/>
  <c r="I35" i="206"/>
  <c r="J35" i="206" s="1"/>
  <c r="K35" i="206" s="1"/>
  <c r="AE34" i="206"/>
  <c r="AC34" i="206"/>
  <c r="AG34" i="206" s="1"/>
  <c r="AB34" i="206"/>
  <c r="AF34" i="206" s="1"/>
  <c r="I34" i="206"/>
  <c r="J34" i="206" s="1"/>
  <c r="K34" i="206" s="1"/>
  <c r="AE33" i="206"/>
  <c r="AC33" i="206"/>
  <c r="AG33" i="206" s="1"/>
  <c r="AB33" i="206"/>
  <c r="AF33" i="206" s="1"/>
  <c r="V33" i="206"/>
  <c r="U33" i="206"/>
  <c r="T33" i="206"/>
  <c r="S33" i="206"/>
  <c r="Q33" i="206"/>
  <c r="U41" i="206" s="1"/>
  <c r="I33" i="206"/>
  <c r="J33" i="206" s="1"/>
  <c r="K33" i="206" s="1"/>
  <c r="AE32" i="206"/>
  <c r="AC32" i="206"/>
  <c r="AG32" i="206" s="1"/>
  <c r="AB32" i="206"/>
  <c r="AF32" i="206" s="1"/>
  <c r="I32" i="206"/>
  <c r="J32" i="206" s="1"/>
  <c r="K32" i="206" s="1"/>
  <c r="AE31" i="206"/>
  <c r="AC31" i="206"/>
  <c r="AG31" i="206" s="1"/>
  <c r="AB31" i="206"/>
  <c r="AF31" i="206" s="1"/>
  <c r="I31" i="206"/>
  <c r="J31" i="206" s="1"/>
  <c r="K31" i="206" s="1"/>
  <c r="AE30" i="206"/>
  <c r="AC30" i="206"/>
  <c r="AG30" i="206" s="1"/>
  <c r="AB30" i="206"/>
  <c r="AF30" i="206" s="1"/>
  <c r="W30" i="206"/>
  <c r="V30" i="206"/>
  <c r="U30" i="206"/>
  <c r="T30" i="206"/>
  <c r="T43" i="206" s="1"/>
  <c r="S30" i="206"/>
  <c r="I30" i="206"/>
  <c r="J30" i="206" s="1"/>
  <c r="K30" i="206" s="1"/>
  <c r="AE29" i="206"/>
  <c r="AC29" i="206"/>
  <c r="AG29" i="206" s="1"/>
  <c r="AB29" i="206"/>
  <c r="AF29" i="206" s="1"/>
  <c r="W29" i="206"/>
  <c r="V29" i="206"/>
  <c r="U29" i="206"/>
  <c r="T29" i="206"/>
  <c r="S29" i="206"/>
  <c r="I29" i="206"/>
  <c r="J29" i="206" s="1"/>
  <c r="K29" i="206" s="1"/>
  <c r="AE28" i="206"/>
  <c r="AC28" i="206"/>
  <c r="AG28" i="206" s="1"/>
  <c r="AB28" i="206"/>
  <c r="AF28" i="206" s="1"/>
  <c r="W28" i="206"/>
  <c r="V28" i="206"/>
  <c r="U28" i="206"/>
  <c r="T28" i="206"/>
  <c r="S28" i="206"/>
  <c r="I28" i="206"/>
  <c r="J28" i="206" s="1"/>
  <c r="K28" i="206" s="1"/>
  <c r="AE27" i="206"/>
  <c r="AC27" i="206"/>
  <c r="AG27" i="206" s="1"/>
  <c r="AB27" i="206"/>
  <c r="AF27" i="206" s="1"/>
  <c r="W27" i="206"/>
  <c r="V27" i="206"/>
  <c r="U27" i="206"/>
  <c r="T27" i="206"/>
  <c r="S27" i="206"/>
  <c r="I27" i="206"/>
  <c r="J27" i="206" s="1"/>
  <c r="K27" i="206" s="1"/>
  <c r="AE26" i="206"/>
  <c r="AC26" i="206"/>
  <c r="AG26" i="206" s="1"/>
  <c r="AB26" i="206"/>
  <c r="AF26" i="206" s="1"/>
  <c r="W26" i="206"/>
  <c r="V26" i="206"/>
  <c r="U26" i="206"/>
  <c r="T26" i="206"/>
  <c r="S26" i="206"/>
  <c r="J26" i="206"/>
  <c r="K26" i="206" s="1"/>
  <c r="I26" i="206"/>
  <c r="AE25" i="206"/>
  <c r="AC25" i="206"/>
  <c r="AG25" i="206" s="1"/>
  <c r="AB25" i="206"/>
  <c r="AF25" i="206" s="1"/>
  <c r="W25" i="206"/>
  <c r="V25" i="206"/>
  <c r="U25" i="206"/>
  <c r="U38" i="206" s="1"/>
  <c r="T25" i="206"/>
  <c r="S25" i="206"/>
  <c r="AE24" i="206"/>
  <c r="AC24" i="206"/>
  <c r="AG24" i="206" s="1"/>
  <c r="AB24" i="206"/>
  <c r="AF24" i="206" s="1"/>
  <c r="W24" i="206"/>
  <c r="V24" i="206"/>
  <c r="U24" i="206"/>
  <c r="U37" i="206" s="1"/>
  <c r="T24" i="206"/>
  <c r="S24" i="206"/>
  <c r="AE23" i="206"/>
  <c r="AC23" i="206"/>
  <c r="AG23" i="206" s="1"/>
  <c r="AB23" i="206"/>
  <c r="AF23" i="206" s="1"/>
  <c r="W23" i="206"/>
  <c r="V23" i="206"/>
  <c r="U23" i="206"/>
  <c r="U36" i="206" s="1"/>
  <c r="T23" i="206"/>
  <c r="S23" i="206"/>
  <c r="AE22" i="206"/>
  <c r="AC22" i="206"/>
  <c r="AG22" i="206" s="1"/>
  <c r="AB22" i="206"/>
  <c r="AF22" i="206" s="1"/>
  <c r="W22" i="206"/>
  <c r="V22" i="206"/>
  <c r="U22" i="206"/>
  <c r="U35" i="206" s="1"/>
  <c r="T22" i="206"/>
  <c r="S22" i="206"/>
  <c r="AE21" i="206"/>
  <c r="AC21" i="206"/>
  <c r="AG21" i="206" s="1"/>
  <c r="AB21" i="206"/>
  <c r="AF21" i="206" s="1"/>
  <c r="W21" i="206"/>
  <c r="V21" i="206"/>
  <c r="U21" i="206"/>
  <c r="U34" i="206" s="1"/>
  <c r="T21" i="206"/>
  <c r="S21" i="206"/>
  <c r="AE20" i="206"/>
  <c r="AC20" i="206"/>
  <c r="AG20" i="206" s="1"/>
  <c r="AB20" i="206"/>
  <c r="AF20" i="206" s="1"/>
  <c r="W20" i="206"/>
  <c r="V20" i="206"/>
  <c r="U20" i="206"/>
  <c r="T20" i="206"/>
  <c r="S20" i="206"/>
  <c r="AE19" i="206"/>
  <c r="AC19" i="206"/>
  <c r="AG19" i="206" s="1"/>
  <c r="AB19" i="206"/>
  <c r="AF19" i="206" s="1"/>
  <c r="K19" i="206"/>
  <c r="AE18" i="206"/>
  <c r="AC18" i="206"/>
  <c r="AG18" i="206" s="1"/>
  <c r="AB18" i="206"/>
  <c r="AF18" i="206" s="1"/>
  <c r="K18" i="206"/>
  <c r="AE17" i="206"/>
  <c r="AC17" i="206"/>
  <c r="AG17" i="206" s="1"/>
  <c r="AB17" i="206"/>
  <c r="AF17" i="206" s="1"/>
  <c r="K17" i="206"/>
  <c r="AE16" i="206"/>
  <c r="AC16" i="206"/>
  <c r="AG16" i="206" s="1"/>
  <c r="AB16" i="206"/>
  <c r="AF16" i="206" s="1"/>
  <c r="K16" i="206"/>
  <c r="AE15" i="206"/>
  <c r="AC15" i="206"/>
  <c r="AG15" i="206" s="1"/>
  <c r="AB15" i="206"/>
  <c r="AF15" i="206" s="1"/>
  <c r="K15" i="206"/>
  <c r="AE14" i="206"/>
  <c r="AC14" i="206"/>
  <c r="AG14" i="206" s="1"/>
  <c r="AB14" i="206"/>
  <c r="AF14" i="206" s="1"/>
  <c r="K14" i="206"/>
  <c r="AE13" i="206"/>
  <c r="AC13" i="206"/>
  <c r="AG13" i="206" s="1"/>
  <c r="AB13" i="206"/>
  <c r="AF13" i="206" s="1"/>
  <c r="K13" i="206"/>
  <c r="AE12" i="206"/>
  <c r="AC12" i="206"/>
  <c r="AG12" i="206" s="1"/>
  <c r="AB12" i="206"/>
  <c r="AF12" i="206" s="1"/>
  <c r="K12" i="206"/>
  <c r="AF11" i="206"/>
  <c r="AE11" i="206"/>
  <c r="AC11" i="206"/>
  <c r="AG11" i="206" s="1"/>
  <c r="AB11" i="206"/>
  <c r="I11" i="206"/>
  <c r="J11" i="206" s="1"/>
  <c r="K11" i="206" s="1"/>
  <c r="AE10" i="206"/>
  <c r="AC10" i="206"/>
  <c r="AG10" i="206" s="1"/>
  <c r="AB10" i="206"/>
  <c r="AF10" i="206" s="1"/>
  <c r="I10" i="206"/>
  <c r="J10" i="206" s="1"/>
  <c r="K10" i="206" s="1"/>
  <c r="AE9" i="206"/>
  <c r="AC9" i="206"/>
  <c r="AG9" i="206" s="1"/>
  <c r="AB9" i="206"/>
  <c r="AF9" i="206" s="1"/>
  <c r="AE8" i="206"/>
  <c r="AC8" i="206"/>
  <c r="AG8" i="206" s="1"/>
  <c r="AB8" i="206"/>
  <c r="AF8" i="206" s="1"/>
  <c r="AG5" i="206"/>
  <c r="AF5" i="206"/>
  <c r="AE5" i="206"/>
  <c r="AE4" i="206"/>
  <c r="AE3" i="206"/>
  <c r="V39" i="208" l="1"/>
  <c r="V52" i="208" s="1"/>
  <c r="T40" i="208"/>
  <c r="S41" i="208"/>
  <c r="V40" i="208"/>
  <c r="V53" i="208" s="1"/>
  <c r="V42" i="208"/>
  <c r="V55" i="208" s="1"/>
  <c r="U35" i="208"/>
  <c r="T37" i="208"/>
  <c r="S38" i="208"/>
  <c r="V41" i="208"/>
  <c r="V54" i="208" s="1"/>
  <c r="T42" i="208"/>
  <c r="S43" i="208"/>
  <c r="V36" i="206"/>
  <c r="V49" i="206" s="1"/>
  <c r="S40" i="206"/>
  <c r="S34" i="206"/>
  <c r="S36" i="206"/>
  <c r="S37" i="206"/>
  <c r="U42" i="206"/>
  <c r="V43" i="206"/>
  <c r="V56" i="206" s="1"/>
  <c r="V40" i="206"/>
  <c r="V53" i="206" s="1"/>
  <c r="T42" i="206"/>
  <c r="T35" i="206"/>
  <c r="T36" i="206"/>
  <c r="T38" i="206"/>
  <c r="V41" i="206"/>
  <c r="V54" i="206" s="1"/>
  <c r="V42" i="206"/>
  <c r="V55" i="206" s="1"/>
  <c r="S43" i="206"/>
  <c r="V34" i="206"/>
  <c r="V47" i="206" s="1"/>
  <c r="V35" i="206"/>
  <c r="V48" i="206" s="1"/>
  <c r="V37" i="206"/>
  <c r="V50" i="206" s="1"/>
  <c r="V38" i="206"/>
  <c r="V51" i="206" s="1"/>
  <c r="S39" i="206"/>
  <c r="U43" i="206"/>
  <c r="T39" i="206"/>
  <c r="S41" i="206"/>
  <c r="V39" i="206"/>
  <c r="V52" i="206" s="1"/>
  <c r="U40" i="206"/>
  <c r="T41" i="206"/>
  <c r="T34" i="209"/>
  <c r="S35" i="209"/>
  <c r="V39" i="209"/>
  <c r="V52" i="209" s="1"/>
  <c r="T40" i="209"/>
  <c r="U43" i="209"/>
  <c r="U41" i="209"/>
  <c r="T42" i="209"/>
  <c r="V36" i="209"/>
  <c r="V49" i="209" s="1"/>
  <c r="U37" i="209"/>
  <c r="T38" i="209"/>
  <c r="V41" i="209"/>
  <c r="V54" i="209" s="1"/>
  <c r="S42" i="209"/>
  <c r="V34" i="208"/>
  <c r="V47" i="208" s="1"/>
  <c r="S36" i="208"/>
  <c r="S37" i="208"/>
  <c r="T41" i="208"/>
  <c r="V35" i="208"/>
  <c r="V48" i="208" s="1"/>
  <c r="T36" i="208"/>
  <c r="U37" i="208"/>
  <c r="T38" i="208"/>
  <c r="U41" i="208"/>
  <c r="S42" i="208"/>
  <c r="V36" i="208"/>
  <c r="V49" i="208" s="1"/>
  <c r="V37" i="208"/>
  <c r="V50" i="208" s="1"/>
  <c r="U38" i="208"/>
  <c r="S34" i="208"/>
  <c r="T39" i="208"/>
  <c r="U43" i="208"/>
  <c r="U36" i="208"/>
  <c r="T35" i="208"/>
  <c r="S42" i="206"/>
  <c r="T34" i="206"/>
  <c r="U39" i="206"/>
  <c r="T40" i="206"/>
  <c r="T37" i="206"/>
  <c r="S38" i="206"/>
  <c r="S35" i="206"/>
  <c r="E42" i="184" a="1"/>
  <c r="E46" i="184" a="1"/>
  <c r="E47" i="184" a="1"/>
  <c r="F45" i="184" a="1"/>
  <c r="E29" i="184" a="1"/>
  <c r="D41" i="184" a="1"/>
  <c r="C34" i="184" a="1"/>
  <c r="C40" i="184" a="1"/>
  <c r="C58" i="184" a="1"/>
  <c r="E43" i="184" a="1"/>
  <c r="D33" i="184" a="1"/>
  <c r="C31" i="184" a="1"/>
  <c r="F15" i="184" a="1"/>
  <c r="F49" i="184" a="1"/>
  <c r="D57" i="184" a="1"/>
  <c r="F27" i="184" a="1"/>
  <c r="F21" i="184" a="1"/>
  <c r="D36" i="184" a="1"/>
  <c r="E25" i="184" a="1"/>
  <c r="E45" i="184" a="1"/>
  <c r="E31" i="184" a="1"/>
  <c r="F37" i="184" a="1"/>
  <c r="D32" i="184" a="1"/>
  <c r="D48" i="184" a="1"/>
  <c r="F48" i="184" a="1"/>
  <c r="E51" i="184" a="1"/>
  <c r="E56" i="184" a="1"/>
  <c r="F35" i="184" a="1"/>
  <c r="E19" i="184" a="1"/>
  <c r="C48" i="184" a="1"/>
  <c r="E52" i="184" a="1"/>
  <c r="C21" i="184" a="1"/>
  <c r="F32" i="184" a="1"/>
  <c r="C47" i="184" a="1"/>
  <c r="C42" i="184" a="1"/>
  <c r="D52" i="184" a="1"/>
  <c r="E26" i="184" a="1"/>
  <c r="D25" i="184" a="1"/>
  <c r="E44" i="184" a="1"/>
  <c r="C23" i="184" a="1"/>
  <c r="F51" i="184" a="1"/>
  <c r="F47" i="184" a="1"/>
  <c r="C54" i="184" a="1"/>
  <c r="F54" i="184" a="1"/>
  <c r="E34" i="184" a="1"/>
  <c r="E17" i="184" a="1"/>
  <c r="E48" i="184" a="1"/>
  <c r="D12" i="184" a="1"/>
  <c r="C13" i="184" a="1"/>
  <c r="D53" i="184" a="1"/>
  <c r="D49" i="184" a="1"/>
  <c r="D51" i="184" a="1"/>
  <c r="E12" i="184" a="1"/>
  <c r="F11" i="184" a="1"/>
  <c r="C37" i="184" a="1"/>
  <c r="C20" i="184" a="1"/>
  <c r="E54" i="184" a="1"/>
  <c r="F33" i="184" a="1"/>
  <c r="F44" i="184" a="1"/>
  <c r="F50" i="184" a="1"/>
  <c r="E50" i="184" a="1"/>
  <c r="D23" i="184" a="1"/>
  <c r="E55" i="184" a="1"/>
  <c r="D37" i="184" a="1"/>
  <c r="F20" i="184" a="1"/>
  <c r="F56" i="184" a="1"/>
  <c r="F25" i="184" a="1"/>
  <c r="C49" i="184" a="1"/>
  <c r="D58" i="184" a="1"/>
  <c r="E14" i="184" a="1"/>
  <c r="C57" i="184" a="1"/>
  <c r="E22" i="184" a="1"/>
  <c r="C41" i="184" a="1"/>
  <c r="D55" i="184" a="1"/>
  <c r="E11" i="184" a="1"/>
  <c r="F17" i="184" a="1"/>
  <c r="E32" i="184" a="1"/>
  <c r="D27" i="184" a="1"/>
  <c r="C35" i="184" a="1"/>
  <c r="D11" i="184" a="1"/>
  <c r="C29" i="184" a="1"/>
  <c r="F29" i="184" a="1"/>
  <c r="D56" i="184" a="1"/>
  <c r="C36" i="184" a="1"/>
  <c r="F60" i="184" a="1"/>
  <c r="D35" i="184" a="1"/>
  <c r="C55" i="184" a="1"/>
  <c r="C44" i="184" a="1"/>
  <c r="E23" i="184" a="1"/>
  <c r="C33" i="184" a="1"/>
  <c r="E18" i="184" a="1"/>
  <c r="E30" i="184" a="1"/>
  <c r="C12" i="184" a="1"/>
  <c r="F36" i="184" a="1"/>
  <c r="C53" i="184" a="1"/>
  <c r="E28" i="184" a="1"/>
  <c r="D60" i="184" a="1"/>
  <c r="E39" i="184" a="1"/>
  <c r="C56" i="184" a="1"/>
  <c r="F18" i="184" a="1"/>
  <c r="C24" i="184" a="1"/>
  <c r="C16" i="184" a="1"/>
  <c r="C32" i="184" a="1"/>
  <c r="E60" i="184" a="1"/>
  <c r="F42" i="184" a="1"/>
  <c r="D39" i="184" a="1"/>
  <c r="D20" i="184" a="1"/>
  <c r="C14" i="184" a="1"/>
  <c r="C30" i="184" a="1"/>
  <c r="F24" i="184" a="1"/>
  <c r="D40" i="184" a="1"/>
  <c r="E59" i="184" a="1"/>
  <c r="D21" i="184" a="1"/>
  <c r="F55" i="184" a="1"/>
  <c r="D43" i="184" a="1"/>
  <c r="C22" i="184" a="1"/>
  <c r="D24" i="184" a="1"/>
  <c r="D46" i="184" a="1"/>
  <c r="E16" i="184" a="1"/>
  <c r="C11" i="184" a="1"/>
  <c r="E41" i="184" a="1"/>
  <c r="C15" i="184" a="1"/>
  <c r="E13" i="184" a="1"/>
  <c r="E40" i="184" a="1"/>
  <c r="D54" i="184" a="1"/>
  <c r="D14" i="184" a="1"/>
  <c r="E33" i="184" a="1"/>
  <c r="F46" i="184" a="1"/>
  <c r="D28" i="184" a="1"/>
  <c r="F53" i="184" a="1"/>
  <c r="C17" i="184" a="1"/>
  <c r="C38" i="184" a="1"/>
  <c r="D15" i="184" a="1"/>
  <c r="E49" i="184" a="1"/>
  <c r="F38" i="184" a="1"/>
  <c r="C50" i="184" a="1"/>
  <c r="F31" i="184" a="1"/>
  <c r="D47" i="184" a="1"/>
  <c r="E38" i="184" a="1"/>
  <c r="F23" i="184" a="1"/>
  <c r="D30" i="184" a="1"/>
  <c r="C51" i="184" a="1"/>
  <c r="D19" i="184" a="1"/>
  <c r="D17" i="184" a="1"/>
  <c r="C25" i="184" a="1"/>
  <c r="F43" i="184" a="1"/>
  <c r="E27" i="184" a="1"/>
  <c r="E15" i="184" a="1"/>
  <c r="F52" i="184" a="1"/>
  <c r="F26" i="184" a="1"/>
  <c r="F41" i="184" a="1"/>
  <c r="F34" i="184" a="1"/>
  <c r="E36" i="184" a="1"/>
  <c r="D50" i="184" a="1"/>
  <c r="F12" i="184" a="1"/>
  <c r="F16" i="184" a="1"/>
  <c r="C45" i="184" a="1"/>
  <c r="F39" i="184" a="1"/>
  <c r="D18" i="184" a="1"/>
  <c r="E37" i="184" a="1"/>
  <c r="C43" i="184" a="1"/>
  <c r="F57" i="184" a="1"/>
  <c r="F22" i="184" a="1"/>
  <c r="F59" i="184" a="1"/>
  <c r="F19" i="184" a="1"/>
  <c r="D38" i="184" a="1"/>
  <c r="C18" i="184" a="1"/>
  <c r="E21" i="184" a="1"/>
  <c r="C60" i="184" a="1"/>
  <c r="C46" i="184" a="1"/>
  <c r="E20" i="184" a="1"/>
  <c r="C27" i="184" a="1"/>
  <c r="F28" i="184" a="1"/>
  <c r="C26" i="184" a="1"/>
  <c r="D31" i="184" a="1"/>
  <c r="C39" i="184" a="1"/>
  <c r="D44" i="184" a="1"/>
  <c r="C19" i="184" a="1"/>
  <c r="F40" i="184" a="1"/>
  <c r="D13" i="184" a="1"/>
  <c r="F30" i="184" a="1"/>
  <c r="C59" i="184" a="1"/>
  <c r="E57" i="184" a="1"/>
  <c r="F13" i="184" a="1"/>
  <c r="E35" i="184" a="1"/>
  <c r="E58" i="184" a="1"/>
  <c r="E53" i="184" a="1"/>
  <c r="D26" i="184" a="1"/>
  <c r="D42" i="184" a="1"/>
  <c r="D59" i="184" a="1"/>
  <c r="D16" i="184" a="1"/>
  <c r="D22" i="184" a="1"/>
  <c r="E24" i="184" a="1"/>
  <c r="D29" i="184" a="1"/>
  <c r="D34" i="184" a="1"/>
  <c r="F58" i="184" a="1"/>
  <c r="C28" i="184" a="1"/>
  <c r="F14" i="184" a="1"/>
  <c r="D45" i="184" a="1"/>
  <c r="C52" i="184" a="1"/>
  <c r="C11" i="184" l="1"/>
  <c r="C43" i="184"/>
  <c r="D35" i="184"/>
  <c r="F53" i="184"/>
  <c r="E17" i="184"/>
  <c r="F26" i="184"/>
  <c r="E42" i="184"/>
  <c r="C60" i="184"/>
  <c r="C51" i="184"/>
  <c r="C46" i="184"/>
  <c r="C54" i="184"/>
  <c r="C25" i="184"/>
  <c r="C37" i="184"/>
  <c r="D31" i="184"/>
  <c r="D54" i="184"/>
  <c r="D42" i="184"/>
  <c r="D33" i="184"/>
  <c r="D60" i="184"/>
  <c r="D20" i="184"/>
  <c r="F49" i="184"/>
  <c r="F31" i="184"/>
  <c r="F15" i="184"/>
  <c r="E59" i="184"/>
  <c r="E25" i="184"/>
  <c r="E41" i="184"/>
  <c r="E13" i="184"/>
  <c r="F40" i="184"/>
  <c r="F24" i="184"/>
  <c r="F60" i="184"/>
  <c r="E40" i="184"/>
  <c r="E24" i="184"/>
  <c r="C12" i="184"/>
  <c r="D56" i="184"/>
  <c r="D24" i="184"/>
  <c r="E45" i="184"/>
  <c r="F44" i="184"/>
  <c r="E58" i="184"/>
  <c r="E26" i="184"/>
  <c r="C52" i="184"/>
  <c r="C31" i="184"/>
  <c r="C38" i="184"/>
  <c r="C42" i="184"/>
  <c r="C21" i="184"/>
  <c r="C29" i="184"/>
  <c r="D11" i="184"/>
  <c r="D27" i="184"/>
  <c r="D46" i="184"/>
  <c r="D34" i="184"/>
  <c r="D29" i="184"/>
  <c r="D48" i="184"/>
  <c r="D16" i="184"/>
  <c r="F47" i="184"/>
  <c r="F29" i="184"/>
  <c r="F13" i="184"/>
  <c r="E55" i="184"/>
  <c r="E21" i="184"/>
  <c r="E37" i="184"/>
  <c r="E50" i="184"/>
  <c r="F38" i="184"/>
  <c r="F22" i="184"/>
  <c r="F56" i="184"/>
  <c r="E38" i="184"/>
  <c r="E22" i="184"/>
  <c r="C16" i="184"/>
  <c r="E29" i="184"/>
  <c r="C17" i="184"/>
  <c r="D52" i="184"/>
  <c r="D23" i="184"/>
  <c r="D38" i="184"/>
  <c r="D26" i="184"/>
  <c r="D25" i="184"/>
  <c r="D44" i="184"/>
  <c r="D12" i="184"/>
  <c r="F45" i="184"/>
  <c r="F27" i="184"/>
  <c r="E54" i="184"/>
  <c r="E51" i="184"/>
  <c r="E15" i="184"/>
  <c r="E33" i="184"/>
  <c r="F58" i="184"/>
  <c r="F36" i="184"/>
  <c r="F20" i="184"/>
  <c r="F52" i="184"/>
  <c r="E36" i="184"/>
  <c r="E20" i="184"/>
  <c r="C33" i="184"/>
  <c r="F33" i="184"/>
  <c r="C30" i="184"/>
  <c r="C22" i="184"/>
  <c r="C56" i="184"/>
  <c r="D30" i="184"/>
  <c r="D18" i="184"/>
  <c r="D21" i="184"/>
  <c r="D40" i="184"/>
  <c r="E11" i="184"/>
  <c r="F43" i="184"/>
  <c r="F25" i="184"/>
  <c r="F55" i="184"/>
  <c r="E47" i="184"/>
  <c r="E56" i="184"/>
  <c r="E31" i="184"/>
  <c r="F54" i="184"/>
  <c r="F34" i="184"/>
  <c r="F18" i="184"/>
  <c r="F42" i="184"/>
  <c r="E34" i="184"/>
  <c r="E18" i="184"/>
  <c r="C50" i="184"/>
  <c r="D50" i="184"/>
  <c r="F59" i="184"/>
  <c r="C34" i="184"/>
  <c r="C19" i="184"/>
  <c r="C26" i="184"/>
  <c r="D19" i="184"/>
  <c r="C28" i="184"/>
  <c r="C15" i="184"/>
  <c r="C14" i="184"/>
  <c r="C18" i="184"/>
  <c r="C59" i="184"/>
  <c r="C48" i="184"/>
  <c r="D51" i="184"/>
  <c r="D15" i="184"/>
  <c r="D22" i="184"/>
  <c r="D53" i="184"/>
  <c r="D17" i="184"/>
  <c r="D36" i="184"/>
  <c r="F11" i="184"/>
  <c r="F39" i="184"/>
  <c r="F23" i="184"/>
  <c r="F51" i="184"/>
  <c r="E43" i="184"/>
  <c r="E57" i="184"/>
  <c r="E27" i="184"/>
  <c r="F50" i="184"/>
  <c r="F32" i="184"/>
  <c r="F16" i="184"/>
  <c r="E48" i="184"/>
  <c r="E32" i="184"/>
  <c r="E16" i="184"/>
  <c r="C27" i="184"/>
  <c r="D37" i="184"/>
  <c r="F17" i="184"/>
  <c r="C23" i="184"/>
  <c r="C36" i="184"/>
  <c r="C13" i="184"/>
  <c r="D59" i="184"/>
  <c r="C24" i="184"/>
  <c r="C35" i="184"/>
  <c r="C55" i="184"/>
  <c r="C53" i="184"/>
  <c r="C57" i="184"/>
  <c r="C40" i="184"/>
  <c r="D47" i="184"/>
  <c r="D55" i="184"/>
  <c r="D14" i="184"/>
  <c r="D49" i="184"/>
  <c r="D13" i="184"/>
  <c r="D32" i="184"/>
  <c r="E52" i="184"/>
  <c r="F37" i="184"/>
  <c r="F21" i="184"/>
  <c r="F41" i="184"/>
  <c r="E39" i="184"/>
  <c r="E53" i="184"/>
  <c r="E23" i="184"/>
  <c r="F48" i="184"/>
  <c r="F30" i="184"/>
  <c r="F14" i="184"/>
  <c r="E46" i="184"/>
  <c r="E30" i="184"/>
  <c r="E14" i="184"/>
  <c r="C45" i="184"/>
  <c r="D41" i="184"/>
  <c r="C44" i="184"/>
  <c r="C47" i="184"/>
  <c r="C20" i="184"/>
  <c r="C58" i="184"/>
  <c r="C39" i="184"/>
  <c r="C41" i="184"/>
  <c r="C49" i="184"/>
  <c r="C32" i="184"/>
  <c r="D43" i="184"/>
  <c r="D39" i="184"/>
  <c r="D58" i="184"/>
  <c r="D45" i="184"/>
  <c r="D57" i="184"/>
  <c r="D28" i="184"/>
  <c r="F57" i="184"/>
  <c r="F35" i="184"/>
  <c r="F19" i="184"/>
  <c r="E60" i="184"/>
  <c r="E35" i="184"/>
  <c r="E49" i="184"/>
  <c r="E19" i="184"/>
  <c r="F46" i="184"/>
  <c r="F28" i="184"/>
  <c r="F12" i="184"/>
  <c r="E44" i="184"/>
  <c r="E28" i="184"/>
  <c r="E12" i="18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<sst xmlns="http://schemas.openxmlformats.org/spreadsheetml/2006/main" count="479" uniqueCount="69">
  <si>
    <t>China</t>
  </si>
  <si>
    <t>India</t>
  </si>
  <si>
    <t>Malaysia</t>
  </si>
  <si>
    <t>Thailand</t>
  </si>
  <si>
    <t>USA</t>
  </si>
  <si>
    <t>RFR curve</t>
  </si>
  <si>
    <t>Average spread</t>
  </si>
  <si>
    <t>Adjustment</t>
  </si>
  <si>
    <t>AO</t>
  </si>
  <si>
    <t>AQ</t>
  </si>
  <si>
    <t>AR</t>
  </si>
  <si>
    <t>AT</t>
  </si>
  <si>
    <t>BA</t>
  </si>
  <si>
    <t>Hong Kong</t>
  </si>
  <si>
    <t>Spread OIS Indian rates - EIOPA RFR curves for each country</t>
  </si>
  <si>
    <t>BC</t>
  </si>
  <si>
    <t>Max/Min spread</t>
  </si>
  <si>
    <t>P parameter</t>
  </si>
  <si>
    <t>Basis points</t>
  </si>
  <si>
    <t>Disclaimer:
EIOPA has no responsibility either on the appropriateness of the methodology applied or on the traceability of the EIOPA information reflected in this document and its subsequent use within the calculations</t>
  </si>
  <si>
    <t>Nepal RFR curve before STVA</t>
  </si>
  <si>
    <t>Threshold short -term volatilty</t>
  </si>
  <si>
    <t>Date</t>
  </si>
  <si>
    <t>General 
non-stressed 
zero coupon rates</t>
  </si>
  <si>
    <t>Calculation of the adjustment to remove short-term volatility</t>
  </si>
  <si>
    <t>1-year</t>
  </si>
  <si>
    <t>2-year</t>
  </si>
  <si>
    <t>3-year</t>
  </si>
  <si>
    <t>4-year</t>
  </si>
  <si>
    <t>5-year</t>
  </si>
  <si>
    <t>6-year</t>
  </si>
  <si>
    <t>7-year</t>
  </si>
  <si>
    <t>8-year</t>
  </si>
  <si>
    <t>9-year</t>
  </si>
  <si>
    <t>10-year</t>
  </si>
  <si>
    <t>Calculations before the adjustment to remove short-term volatility</t>
  </si>
  <si>
    <t>&gt;50</t>
  </si>
  <si>
    <t>20231231</t>
  </si>
  <si>
    <t>20240131</t>
  </si>
  <si>
    <t>Interest rates after adjustment to remove short-term volatility (where relevant)</t>
  </si>
  <si>
    <t>Zero-coupon risk-free interest rates</t>
  </si>
  <si>
    <t>20240229</t>
  </si>
  <si>
    <t>General 
Stress up 
zero coupon rates</t>
  </si>
  <si>
    <t>General 
Stress down 
zero coupon rates</t>
  </si>
  <si>
    <t>The calculations have applied the methodology to derive the Nepali risk-free interest rates term structure as published by the NIA on 25th Mangshir 2080.</t>
  </si>
  <si>
    <t>Stresses 
SCR interest rates</t>
  </si>
  <si>
    <t>Discounting factors</t>
  </si>
  <si>
    <t>Nepali risk-free curves - General bucket</t>
  </si>
  <si>
    <t>Calculation of the Nepali risk-free curve.</t>
  </si>
  <si>
    <t>20231130</t>
  </si>
  <si>
    <t> End-Chaitra (2080)</t>
  </si>
  <si>
    <t>20240331</t>
  </si>
  <si>
    <t>Introduce the relevant dates in format  yyyy_mm  (e.g. 2080_12)</t>
  </si>
  <si>
    <t>2080_12</t>
  </si>
  <si>
    <t>2081_01</t>
  </si>
  <si>
    <t>2081_02</t>
  </si>
  <si>
    <t>Nepali Risk-Free Curves</t>
  </si>
  <si>
    <t> End-Baishakh (2081)</t>
  </si>
  <si>
    <t>20240430</t>
  </si>
  <si>
    <t>2081_03</t>
  </si>
  <si>
    <t>End- Jetha (2081)</t>
  </si>
  <si>
    <t>20240531</t>
  </si>
  <si>
    <t>At the end-Baishak 2081, the adjustment to remove the short-term volatilty is applied because the increase of interest rates observed at mid-Baishakh 2081 has reverted at mid-Jetha.</t>
  </si>
  <si>
    <t>At the end Jetha 2081, the adjustment to remove the short-term volatilty is not triggered.
Furthermore, note that the Indian OIS rates published by EIOPA mid-Ashad 2081 have not materially changed, remaining rather stable. Therefore, the adjustment to remove the short-term volatilty shall not apply at end-Ashad 2081.</t>
  </si>
  <si>
    <t>At the end Chaitra 2080, the adjustment to remove the short-term volatilty is not triggered.
Nevertheless, note that the  the Indian OIS rates published by EIOPA mid-Baishak 2081 have materially increased. In case of keeping this increase in the following publication of EIOPA interest rates (mid-Jetha 2081), such change will be reflected in the Nepali risk free interest rates term structure referred to end-Baishak 2081.
Otherwise (if the increase of interest rates mid-Baishakh 2081 reverts at mid-Jetha), the interest rates end-Biashak 2081 will be calculated applying the adjustment to remove the short-term volatilty.</t>
  </si>
  <si>
    <t>End- Asadh (2081)</t>
  </si>
  <si>
    <t>20240630</t>
  </si>
  <si>
    <t>At the end-Ashad 2081, the adjustment to remove the short-term volatilty is not triggered.
Nevertheless, we note that the  the Indian OIS rates published by EIOPA mid-Saun 2081 have materially decreased. In case of keeping this decrease in the following publication of EIOPA interest rates (mid-Badhau 2081), such change will be reflected in the Nepali risk free interest rates term structure referred to end-Saun 2081.
Otherwise (if the decrease of interest rates mid-Saun 2081 reverts at mid-Badhau 2081), the interest rates end-Saun 2081 will be calculated applying the adjustment to remove the short-term volatilty.</t>
  </si>
  <si>
    <t>Disclaimer : This is the Risk Free Rates to be used for RBC valuation purposes for FY 2080/81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</si>
</sst>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0%"/>
    <numFmt numFmtId="166" formatCode="0.000"/>
    <numFmt numFmtId="167" formatCode="_-* #,##0.00\ _€_-;\-* #,##0.00\ _€_-;_-* &quot;-&quot;\ _€_-;_-@_-"/>
  </numFmts>
  <fonts count="22"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rgb="FFC00000"/>
      <name val="Calibri"/>
      <family val="2"/>
      <scheme val="minor"/>
    </font>
    <font>
      <sz val="11"/>
      <color rgb="FFC00000"/>
      <name val="Calibri"/>
      <family val="2"/>
      <scheme val="minor"/>
    </font>
    <font>
      <b/>
      <sz val="11"/>
      <color theme="0"/>
      <name val="Calibri"/>
      <family val="2"/>
      <scheme val="minor"/>
    </font>
    <font>
      <b/>
      <sz val="12"/>
      <color theme="1"/>
      <name val="Calibri"/>
      <family val="2"/>
      <scheme val="minor"/>
    </font>
    <font>
      <sz val="10"/>
      <color theme="1"/>
      <name val="Tahoma"/>
      <family val="2"/>
    </font>
    <font>
      <u/>
      <sz val="11"/>
      <color rgb="FF000099"/>
      <name val="Calibri"/>
      <family val="2"/>
      <scheme val="minor"/>
    </font>
    <font>
      <b/>
      <sz val="16"/>
      <color rgb="FF000099"/>
      <name val="Calibri"/>
      <family val="2"/>
      <scheme val="minor"/>
    </font>
    <font>
      <b/>
      <i/>
      <sz val="14"/>
      <color rgb="FFC00000"/>
      <name val="Calibri"/>
      <family val="2"/>
      <scheme val="minor"/>
    </font>
    <font>
      <b/>
      <sz val="14"/>
      <color rgb="FFC00000"/>
      <name val="Calibri"/>
      <family val="2"/>
      <scheme val="minor"/>
    </font>
    <font>
      <sz val="11"/>
      <color theme="1"/>
      <name val="Tahoma"/>
      <family val="2"/>
    </font>
    <font>
      <b/>
      <sz val="14"/>
      <color rgb="FF000099"/>
      <name val="Calibri"/>
      <family val="2"/>
      <scheme val="minor"/>
    </font>
    <font>
      <b/>
      <sz val="12"/>
      <color rgb="FF000099"/>
      <name val="Calibri"/>
      <family val="2"/>
      <scheme val="minor"/>
    </font>
    <font>
      <sz val="11"/>
      <color theme="0" tint="-0.14999847407452621"/>
      <name val="Calibri"/>
      <family val="2"/>
      <scheme val="minor"/>
    </font>
    <font>
      <sz val="11"/>
      <name val="Calibri"/>
      <family val="2"/>
      <scheme val="minor"/>
    </font>
    <font>
      <sz val="11"/>
      <color theme="1"/>
      <name val="Calibri"/>
      <family val="2"/>
    </font>
    <font>
      <sz val="14"/>
      <color theme="1"/>
      <name val="Calibri"/>
      <family val="2"/>
      <scheme val="minor"/>
    </font>
    <font>
      <b/>
      <sz val="16"/>
      <color rgb="FFFF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9" tint="-0.249977111117893"/>
        <bgColor indexed="64"/>
      </patternFill>
    </fill>
    <fill>
      <patternFill patternType="solid">
        <fgColor rgb="FFFFCCFF"/>
        <bgColor indexed="64"/>
      </patternFill>
    </fill>
    <fill>
      <patternFill patternType="solid">
        <fgColor rgb="FFFFFF0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tted">
        <color auto="1"/>
      </bottom>
      <diagonal/>
    </border>
    <border>
      <left style="medium">
        <color indexed="64"/>
      </left>
      <right style="medium">
        <color indexed="64"/>
      </right>
      <top/>
      <bottom style="dotted">
        <color auto="1"/>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indexed="64"/>
      </left>
      <right/>
      <top/>
      <bottom/>
      <diagonal/>
    </border>
    <border>
      <left/>
      <right style="thin">
        <color indexed="64"/>
      </right>
      <top/>
      <bottom/>
      <diagonal/>
    </border>
    <border>
      <left style="thin">
        <color auto="1"/>
      </left>
      <right style="thin">
        <color auto="1"/>
      </right>
      <top style="dotted">
        <color auto="1"/>
      </top>
      <bottom style="thin">
        <color indexed="64"/>
      </bottom>
      <diagonal/>
    </border>
    <border>
      <left style="thin">
        <color indexed="64"/>
      </left>
      <right style="thin">
        <color indexed="64"/>
      </right>
      <top/>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41">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14" fontId="0" fillId="2" borderId="1" xfId="0" applyNumberFormat="1" applyFill="1" applyBorder="1" applyAlignment="1">
      <alignment horizontal="center" vertical="center"/>
    </xf>
    <xf numFmtId="0" fontId="3" fillId="0" borderId="0" xfId="0" applyFont="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4" fillId="6"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66" fontId="0" fillId="5" borderId="7" xfId="0" applyNumberFormat="1" applyFill="1" applyBorder="1" applyAlignment="1">
      <alignment horizontal="center" vertical="center"/>
    </xf>
    <xf numFmtId="166" fontId="0" fillId="5" borderId="2" xfId="0" applyNumberFormat="1" applyFill="1" applyBorder="1" applyAlignment="1">
      <alignment horizontal="center" vertical="center"/>
    </xf>
    <xf numFmtId="166" fontId="0" fillId="5" borderId="12" xfId="0" applyNumberFormat="1" applyFill="1" applyBorder="1" applyAlignment="1">
      <alignment horizontal="center" vertical="center"/>
    </xf>
    <xf numFmtId="166" fontId="0" fillId="0" borderId="2" xfId="0" applyNumberFormat="1" applyBorder="1" applyAlignment="1">
      <alignment horizontal="center" vertical="center"/>
    </xf>
    <xf numFmtId="166" fontId="0" fillId="0" borderId="14" xfId="0" applyNumberFormat="1" applyBorder="1" applyAlignment="1">
      <alignment horizontal="center" vertical="center"/>
    </xf>
    <xf numFmtId="166" fontId="0" fillId="0" borderId="7" xfId="0" applyNumberFormat="1" applyBorder="1" applyAlignment="1">
      <alignment horizontal="center" vertical="center"/>
    </xf>
    <xf numFmtId="166" fontId="6" fillId="0" borderId="8" xfId="0" applyNumberFormat="1" applyFont="1" applyBorder="1" applyAlignment="1">
      <alignment horizontal="center" vertical="center"/>
    </xf>
    <xf numFmtId="166" fontId="0" fillId="0" borderId="15" xfId="0" applyNumberFormat="1" applyBorder="1" applyAlignment="1">
      <alignment horizontal="center" vertical="center"/>
    </xf>
    <xf numFmtId="166" fontId="6" fillId="0" borderId="10" xfId="0" applyNumberFormat="1" applyFont="1" applyBorder="1" applyAlignment="1">
      <alignment horizontal="center" vertical="center"/>
    </xf>
    <xf numFmtId="166" fontId="0" fillId="0" borderId="16" xfId="0" applyNumberFormat="1" applyBorder="1" applyAlignment="1">
      <alignment horizontal="center" vertical="center"/>
    </xf>
    <xf numFmtId="166" fontId="0" fillId="0" borderId="12" xfId="0" applyNumberFormat="1" applyBorder="1" applyAlignment="1">
      <alignment horizontal="center" vertical="center"/>
    </xf>
    <xf numFmtId="166" fontId="6" fillId="0" borderId="13" xfId="0" applyNumberFormat="1" applyFont="1" applyBorder="1" applyAlignment="1">
      <alignment horizontal="center" vertical="center"/>
    </xf>
    <xf numFmtId="14" fontId="0" fillId="0" borderId="0" xfId="0" applyNumberFormat="1" applyAlignment="1">
      <alignment vertical="center"/>
    </xf>
    <xf numFmtId="0" fontId="7" fillId="7" borderId="0" xfId="0" applyFont="1" applyFill="1" applyAlignment="1">
      <alignment horizontal="center" vertical="center"/>
    </xf>
    <xf numFmtId="0" fontId="3" fillId="8" borderId="0" xfId="0" applyFont="1" applyFill="1" applyAlignment="1">
      <alignment horizontal="center" vertical="center"/>
    </xf>
    <xf numFmtId="167" fontId="3" fillId="8" borderId="0" xfId="0" applyNumberFormat="1" applyFont="1" applyFill="1" applyAlignment="1">
      <alignment horizontal="center" vertical="center"/>
    </xf>
    <xf numFmtId="0" fontId="3" fillId="0" borderId="0" xfId="0" applyFont="1" applyAlignment="1">
      <alignment horizontal="right" vertical="center"/>
    </xf>
    <xf numFmtId="0" fontId="9" fillId="0" borderId="0" xfId="0" applyFont="1" applyAlignment="1">
      <alignment horizontal="center" vertical="center"/>
    </xf>
    <xf numFmtId="2" fontId="9" fillId="0" borderId="0" xfId="0" applyNumberFormat="1" applyFont="1" applyAlignment="1">
      <alignment horizontal="center" vertical="center"/>
    </xf>
    <xf numFmtId="0" fontId="3" fillId="0" borderId="0" xfId="0" applyFont="1" applyAlignment="1">
      <alignment horizontal="center" vertical="center"/>
    </xf>
    <xf numFmtId="166" fontId="0" fillId="0" borderId="18" xfId="0" applyNumberFormat="1" applyBorder="1" applyAlignment="1">
      <alignment horizontal="center" vertical="center"/>
    </xf>
    <xf numFmtId="166" fontId="0" fillId="0" borderId="19" xfId="0" applyNumberFormat="1" applyBorder="1" applyAlignment="1">
      <alignment horizontal="center" vertical="center"/>
    </xf>
    <xf numFmtId="166" fontId="0" fillId="0" borderId="20" xfId="0" applyNumberFormat="1" applyBorder="1" applyAlignment="1">
      <alignment horizontal="center" vertical="center"/>
    </xf>
    <xf numFmtId="0" fontId="10" fillId="0" borderId="0" xfId="1"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2" fontId="3" fillId="8" borderId="0" xfId="0" applyNumberFormat="1" applyFont="1" applyFill="1" applyAlignment="1">
      <alignment horizontal="center" vertical="center"/>
    </xf>
    <xf numFmtId="166" fontId="0" fillId="0" borderId="32" xfId="0" applyNumberFormat="1" applyBorder="1" applyAlignment="1">
      <alignment horizontal="center" vertical="center"/>
    </xf>
    <xf numFmtId="166" fontId="0" fillId="5" borderId="32" xfId="0" applyNumberFormat="1" applyFill="1" applyBorder="1" applyAlignment="1">
      <alignment horizontal="center" vertical="center"/>
    </xf>
    <xf numFmtId="166" fontId="0" fillId="5" borderId="36" xfId="0" applyNumberFormat="1" applyFill="1" applyBorder="1" applyAlignment="1">
      <alignment horizontal="center" vertical="center"/>
    </xf>
    <xf numFmtId="0" fontId="11" fillId="0" borderId="0" xfId="0" applyFont="1" applyAlignment="1">
      <alignment horizontal="center" vertical="center"/>
    </xf>
    <xf numFmtId="165" fontId="0" fillId="0" borderId="7" xfId="2" applyNumberFormat="1" applyFont="1" applyBorder="1" applyAlignment="1">
      <alignment horizontal="center" vertical="center"/>
    </xf>
    <xf numFmtId="165" fontId="0" fillId="0" borderId="2" xfId="2" applyNumberFormat="1" applyFont="1" applyBorder="1" applyAlignment="1">
      <alignment horizontal="center" vertical="center"/>
    </xf>
    <xf numFmtId="165" fontId="0" fillId="0" borderId="12" xfId="2" applyNumberFormat="1" applyFont="1" applyBorder="1" applyAlignment="1">
      <alignment horizontal="center" vertical="center"/>
    </xf>
    <xf numFmtId="165" fontId="0" fillId="0" borderId="8" xfId="2" applyNumberFormat="1" applyFont="1" applyBorder="1" applyAlignment="1">
      <alignment horizontal="center" vertical="center"/>
    </xf>
    <xf numFmtId="165" fontId="0" fillId="0" borderId="10" xfId="2" applyNumberFormat="1" applyFont="1" applyBorder="1" applyAlignment="1">
      <alignment horizontal="center" vertical="center"/>
    </xf>
    <xf numFmtId="165" fontId="0" fillId="0" borderId="13" xfId="2" applyNumberFormat="1" applyFont="1" applyBorder="1" applyAlignment="1">
      <alignment horizontal="center" vertical="center"/>
    </xf>
    <xf numFmtId="165" fontId="0" fillId="0" borderId="32" xfId="2" applyNumberFormat="1" applyFont="1" applyBorder="1" applyAlignment="1">
      <alignment horizontal="center" vertical="center"/>
    </xf>
    <xf numFmtId="165" fontId="0" fillId="0" borderId="33" xfId="2"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2" xfId="0" applyNumberFormat="1" applyBorder="1" applyAlignment="1">
      <alignment horizontal="center" vertical="center"/>
    </xf>
    <xf numFmtId="2" fontId="0" fillId="0" borderId="10"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3" fillId="8" borderId="25" xfId="0" applyFont="1" applyFill="1" applyBorder="1" applyAlignment="1">
      <alignment horizontal="center" vertical="center"/>
    </xf>
    <xf numFmtId="1" fontId="0" fillId="0" borderId="7"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49" fontId="0" fillId="0" borderId="0" xfId="0" applyNumberFormat="1" applyAlignment="1">
      <alignment horizontal="center" vertical="center"/>
    </xf>
    <xf numFmtId="14" fontId="3" fillId="0" borderId="0" xfId="0" applyNumberFormat="1" applyFont="1" applyAlignment="1">
      <alignment horizontal="center" vertical="center"/>
    </xf>
    <xf numFmtId="1" fontId="0" fillId="0" borderId="0" xfId="0" applyNumberFormat="1" applyAlignment="1">
      <alignment horizontal="center" vertical="center"/>
    </xf>
    <xf numFmtId="0" fontId="16" fillId="0" borderId="0" xfId="0" applyFont="1" applyAlignment="1">
      <alignment horizontal="left" vertical="center"/>
    </xf>
    <xf numFmtId="43" fontId="0" fillId="4" borderId="7" xfId="3" applyFont="1" applyFill="1" applyBorder="1" applyAlignment="1">
      <alignment horizontal="center" vertical="center"/>
    </xf>
    <xf numFmtId="43" fontId="18" fillId="4" borderId="7" xfId="3" applyFont="1" applyFill="1" applyBorder="1" applyAlignment="1">
      <alignment horizontal="center" vertical="center"/>
    </xf>
    <xf numFmtId="43" fontId="0" fillId="4" borderId="2" xfId="3" applyFont="1" applyFill="1" applyBorder="1" applyAlignment="1">
      <alignment horizontal="center" vertical="center"/>
    </xf>
    <xf numFmtId="43" fontId="18" fillId="4" borderId="2" xfId="3" applyFont="1" applyFill="1" applyBorder="1" applyAlignment="1">
      <alignment horizontal="center" vertical="center"/>
    </xf>
    <xf numFmtId="43" fontId="0" fillId="4" borderId="12" xfId="3" applyFont="1" applyFill="1" applyBorder="1" applyAlignment="1">
      <alignment horizontal="center" vertical="center"/>
    </xf>
    <xf numFmtId="43" fontId="17" fillId="4" borderId="7" xfId="3" applyFont="1" applyFill="1" applyBorder="1" applyAlignment="1">
      <alignment horizontal="center" vertical="center"/>
    </xf>
    <xf numFmtId="43" fontId="17" fillId="4" borderId="2" xfId="3" applyFont="1" applyFill="1" applyBorder="1" applyAlignment="1">
      <alignment horizontal="center" vertical="center"/>
    </xf>
    <xf numFmtId="43" fontId="17" fillId="4" borderId="12" xfId="3" applyFont="1" applyFill="1" applyBorder="1" applyAlignment="1">
      <alignment horizontal="center" vertical="center"/>
    </xf>
    <xf numFmtId="43" fontId="17" fillId="4" borderId="8" xfId="3" applyFont="1" applyFill="1" applyBorder="1" applyAlignment="1">
      <alignment horizontal="center" vertical="center"/>
    </xf>
    <xf numFmtId="43" fontId="17" fillId="4" borderId="10" xfId="3" applyFont="1" applyFill="1" applyBorder="1" applyAlignment="1">
      <alignment horizontal="center" vertical="center"/>
    </xf>
    <xf numFmtId="43" fontId="17" fillId="4" borderId="13" xfId="3" applyFont="1" applyFill="1" applyBorder="1" applyAlignment="1">
      <alignment horizontal="center" vertical="center"/>
    </xf>
    <xf numFmtId="2" fontId="0" fillId="0" borderId="0" xfId="0" applyNumberFormat="1" applyAlignment="1">
      <alignment horizontal="center" vertical="center"/>
    </xf>
    <xf numFmtId="43" fontId="0" fillId="4" borderId="6" xfId="3" applyFont="1" applyFill="1" applyBorder="1" applyAlignment="1">
      <alignment horizontal="center" vertical="center"/>
    </xf>
    <xf numFmtId="43" fontId="0" fillId="4" borderId="9" xfId="3" applyFont="1" applyFill="1" applyBorder="1" applyAlignment="1">
      <alignment horizontal="center" vertical="center"/>
    </xf>
    <xf numFmtId="43" fontId="0" fillId="4" borderId="11" xfId="3" applyFont="1" applyFill="1" applyBorder="1" applyAlignment="1">
      <alignment horizontal="center" vertical="center"/>
    </xf>
    <xf numFmtId="43" fontId="0" fillId="4" borderId="8" xfId="3" applyFont="1" applyFill="1" applyBorder="1" applyAlignment="1">
      <alignment horizontal="center" vertical="center"/>
    </xf>
    <xf numFmtId="43" fontId="0" fillId="4" borderId="10" xfId="3" applyFont="1" applyFill="1" applyBorder="1" applyAlignment="1">
      <alignment horizontal="center" vertical="center"/>
    </xf>
    <xf numFmtId="43" fontId="0" fillId="4" borderId="13" xfId="3" applyFont="1" applyFill="1" applyBorder="1" applyAlignment="1">
      <alignment horizontal="center" vertical="center"/>
    </xf>
    <xf numFmtId="1" fontId="0" fillId="0" borderId="0" xfId="0" applyNumberFormat="1" applyAlignment="1">
      <alignment horizontal="right" vertical="center"/>
    </xf>
    <xf numFmtId="165" fontId="14" fillId="0" borderId="0" xfId="2" applyNumberFormat="1" applyFont="1" applyAlignment="1">
      <alignment horizontal="center" vertical="center"/>
    </xf>
    <xf numFmtId="165" fontId="19" fillId="0" borderId="0" xfId="2" applyNumberFormat="1" applyFont="1" applyAlignment="1">
      <alignment horizontal="center" vertical="center"/>
    </xf>
    <xf numFmtId="0" fontId="19" fillId="0" borderId="0" xfId="0" applyFont="1" applyAlignment="1">
      <alignment vertical="center"/>
    </xf>
    <xf numFmtId="164" fontId="19" fillId="0" borderId="0" xfId="2" applyNumberFormat="1" applyFont="1" applyAlignment="1">
      <alignment horizontal="center"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34" xfId="0" applyFill="1" applyBorder="1" applyAlignment="1">
      <alignment vertical="center"/>
    </xf>
    <xf numFmtId="0" fontId="0" fillId="3" borderId="29" xfId="0" applyFill="1" applyBorder="1" applyAlignment="1">
      <alignment vertical="center"/>
    </xf>
    <xf numFmtId="0" fontId="15" fillId="3" borderId="26" xfId="0" applyFont="1" applyFill="1" applyBorder="1" applyAlignment="1">
      <alignment vertical="center"/>
    </xf>
    <xf numFmtId="165" fontId="3" fillId="0" borderId="7" xfId="2" applyNumberFormat="1" applyFont="1" applyBorder="1" applyAlignment="1">
      <alignment horizontal="center" vertical="center"/>
    </xf>
    <xf numFmtId="165" fontId="3" fillId="0" borderId="2" xfId="2"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3" fillId="5" borderId="1" xfId="0" applyFont="1" applyFill="1" applyBorder="1" applyAlignment="1">
      <alignment horizontal="center"/>
    </xf>
    <xf numFmtId="165" fontId="0" fillId="0" borderId="0" xfId="2" applyNumberFormat="1" applyFont="1" applyAlignment="1">
      <alignment horizontal="center"/>
    </xf>
    <xf numFmtId="0" fontId="16" fillId="0" borderId="0" xfId="0" applyFont="1" applyAlignment="1">
      <alignment horizontal="left"/>
    </xf>
    <xf numFmtId="0" fontId="20" fillId="3" borderId="0" xfId="0" applyFont="1" applyFill="1" applyAlignment="1">
      <alignment vertical="top" wrapText="1"/>
    </xf>
    <xf numFmtId="0" fontId="20" fillId="3" borderId="35" xfId="0" applyFont="1" applyFill="1" applyBorder="1" applyAlignment="1">
      <alignment vertical="top" wrapText="1"/>
    </xf>
    <xf numFmtId="0" fontId="20" fillId="3" borderId="30" xfId="0" applyFont="1" applyFill="1" applyBorder="1" applyAlignment="1">
      <alignment vertical="top" wrapText="1"/>
    </xf>
    <xf numFmtId="0" fontId="20" fillId="3" borderId="31" xfId="0" applyFont="1" applyFill="1" applyBorder="1" applyAlignment="1">
      <alignment vertical="top" wrapText="1"/>
    </xf>
    <xf numFmtId="0" fontId="15" fillId="3" borderId="26"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35"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20" fillId="3" borderId="0" xfId="0" applyFont="1" applyFill="1" applyAlignment="1">
      <alignment horizontal="left" vertical="top" wrapText="1"/>
    </xf>
    <xf numFmtId="0" fontId="20" fillId="3" borderId="35" xfId="0" applyFont="1" applyFill="1" applyBorder="1" applyAlignment="1">
      <alignment horizontal="left" vertical="top"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5"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0" fillId="8" borderId="24"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17" xfId="0" applyFill="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2" fontId="3" fillId="5" borderId="24" xfId="0" applyNumberFormat="1" applyFont="1" applyFill="1" applyBorder="1" applyAlignment="1">
      <alignment horizontal="center" vertical="center" wrapText="1"/>
    </xf>
    <xf numFmtId="2" fontId="3" fillId="5" borderId="17"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7" xfId="0" applyFill="1" applyBorder="1" applyAlignment="1">
      <alignment horizontal="center" vertical="center" wrapText="1"/>
    </xf>
    <xf numFmtId="0" fontId="8" fillId="0" borderId="30" xfId="0" applyFont="1" applyBorder="1" applyAlignment="1">
      <alignment horizontal="center" vertical="center"/>
    </xf>
    <xf numFmtId="14" fontId="3" fillId="9" borderId="1" xfId="0" applyNumberFormat="1" applyFont="1" applyFill="1" applyBorder="1" applyAlignment="1">
      <alignment horizontal="center" vertical="center"/>
    </xf>
    <xf numFmtId="0" fontId="11" fillId="0" borderId="0" xfId="0" applyFont="1" applyAlignment="1">
      <alignment horizontal="center" vertical="center"/>
    </xf>
    <xf numFmtId="0" fontId="3" fillId="10" borderId="1" xfId="0" applyFont="1" applyFill="1" applyBorder="1" applyAlignment="1">
      <alignment horizontal="center" vertical="center"/>
    </xf>
    <xf numFmtId="0" fontId="21" fillId="9" borderId="0" xfId="0" applyFont="1" applyFill="1" applyAlignment="1">
      <alignment horizontal="center" vertical="center"/>
    </xf>
  </cellXfs>
  <cellStyles count="4">
    <cellStyle name="Comma" xfId="3" builtinId="3"/>
    <cellStyle name="Hyperlink" xfId="1" builtinId="8"/>
    <cellStyle name="Normal" xfId="0" builtinId="0"/>
    <cellStyle name="Percent" xfId="2" builtinId="5"/>
  </cellStyles>
  <dxfs count="8">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99"/>
      <color rgb="FFFFCCFF"/>
      <color rgb="FFD5EAFF"/>
      <color rgb="FFCCFF99"/>
      <color rgb="FFFFFFCC"/>
      <color rgb="FF33CC33"/>
      <color rgb="FF0033CC"/>
      <color rgb="FFDDEEFF"/>
      <color rgb="FFFFF3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Nepali Risk Free Curves (non-stressed)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All_dates!$C$9:$C$10</c:f>
              <c:strCache>
                <c:ptCount val="2"/>
                <c:pt idx="0">
                  <c:v>2080_12</c:v>
                </c:pt>
              </c:strCache>
            </c:strRef>
          </c:tx>
          <c:spPr>
            <a:ln w="28575" cap="rnd">
              <a:solidFill>
                <a:schemeClr val="accent1"/>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All_dates!$C$11:$C$60</c:f>
              <c:numCache>
                <c:formatCode>0.000%</c:formatCode>
                <c:ptCount val="50"/>
                <c:pt idx="0">
                  <c:v>6.1461499999999752E-2</c:v>
                </c:pt>
                <c:pt idx="1">
                  <c:v>5.8462999999999488E-2</c:v>
                </c:pt>
                <c:pt idx="2">
                  <c:v>5.7722999999999525E-2</c:v>
                </c:pt>
                <c:pt idx="3">
                  <c:v>5.7372499999999604E-2</c:v>
                </c:pt>
                <c:pt idx="4">
                  <c:v>5.7370999999999839E-2</c:v>
                </c:pt>
                <c:pt idx="5">
                  <c:v>5.738111142597746E-2</c:v>
                </c:pt>
                <c:pt idx="6">
                  <c:v>5.7347001040818801E-2</c:v>
                </c:pt>
                <c:pt idx="7">
                  <c:v>5.7289492243139506E-2</c:v>
                </c:pt>
                <c:pt idx="8">
                  <c:v>5.7219725163297541E-2</c:v>
                </c:pt>
                <c:pt idx="9">
                  <c:v>5.714403888463071E-2</c:v>
                </c:pt>
                <c:pt idx="10">
                  <c:v>5.7066187706513949E-2</c:v>
                </c:pt>
                <c:pt idx="11">
                  <c:v>5.6988446423020589E-2</c:v>
                </c:pt>
                <c:pt idx="12">
                  <c:v>5.691220291268162E-2</c:v>
                </c:pt>
                <c:pt idx="13">
                  <c:v>5.6838294527353561E-2</c:v>
                </c:pt>
                <c:pt idx="14">
                  <c:v>5.6767207999567582E-2</c:v>
                </c:pt>
                <c:pt idx="15">
                  <c:v>5.6699202733615062E-2</c:v>
                </c:pt>
                <c:pt idx="16">
                  <c:v>5.6634389171125399E-2</c:v>
                </c:pt>
                <c:pt idx="17">
                  <c:v>5.6572779830929898E-2</c:v>
                </c:pt>
                <c:pt idx="18">
                  <c:v>5.6514323204944539E-2</c:v>
                </c:pt>
                <c:pt idx="19">
                  <c:v>5.6458926611085536E-2</c:v>
                </c:pt>
                <c:pt idx="20">
                  <c:v>5.6406471772180167E-2</c:v>
                </c:pt>
                <c:pt idx="21">
                  <c:v>5.6356825511882924E-2</c:v>
                </c:pt>
                <c:pt idx="22">
                  <c:v>5.6309847120123102E-2</c:v>
                </c:pt>
                <c:pt idx="23">
                  <c:v>5.6265393416904619E-2</c:v>
                </c:pt>
                <c:pt idx="24">
                  <c:v>5.6223322208502902E-2</c:v>
                </c:pt>
                <c:pt idx="25">
                  <c:v>5.6183494611619533E-2</c:v>
                </c:pt>
                <c:pt idx="26">
                  <c:v>5.614577657579134E-2</c:v>
                </c:pt>
                <c:pt idx="27">
                  <c:v>5.6110039836149372E-2</c:v>
                </c:pt>
                <c:pt idx="28">
                  <c:v>5.6076162461249801E-2</c:v>
                </c:pt>
                <c:pt idx="29">
                  <c:v>5.6044029113855975E-2</c:v>
                </c:pt>
                <c:pt idx="30">
                  <c:v>5.6013531109573522E-2</c:v>
                </c:pt>
                <c:pt idx="31">
                  <c:v>5.5984566334826624E-2</c:v>
                </c:pt>
                <c:pt idx="32">
                  <c:v>5.5957039068830206E-2</c:v>
                </c:pt>
                <c:pt idx="33">
                  <c:v>5.593085974205203E-2</c:v>
                </c:pt>
                <c:pt idx="34">
                  <c:v>5.5905944654801587E-2</c:v>
                </c:pt>
                <c:pt idx="35">
                  <c:v>5.5882215673089597E-2</c:v>
                </c:pt>
                <c:pt idx="36">
                  <c:v>5.5859599914126257E-2</c:v>
                </c:pt>
                <c:pt idx="37">
                  <c:v>5.5838029430297809E-2</c:v>
                </c:pt>
                <c:pt idx="38">
                  <c:v>5.5817440897853121E-2</c:v>
                </c:pt>
                <c:pt idx="39">
                  <c:v>5.5797775314600395E-2</c:v>
                </c:pt>
                <c:pt idx="40">
                  <c:v>5.5778977709476596E-2</c:v>
                </c:pt>
                <c:pt idx="41">
                  <c:v>5.5760996865801271E-2</c:v>
                </c:pt>
                <c:pt idx="42">
                  <c:v>5.574378505924904E-2</c:v>
                </c:pt>
                <c:pt idx="43">
                  <c:v>5.57272978109975E-2</c:v>
                </c:pt>
                <c:pt idx="44">
                  <c:v>5.5711493656114275E-2</c:v>
                </c:pt>
                <c:pt idx="45">
                  <c:v>5.5696333926938957E-2</c:v>
                </c:pt>
                <c:pt idx="46">
                  <c:v>5.5681782551017411E-2</c:v>
                </c:pt>
                <c:pt idx="47">
                  <c:v>5.5667805863016895E-2</c:v>
                </c:pt>
                <c:pt idx="48">
                  <c:v>5.5654372429947641E-2</c:v>
                </c:pt>
                <c:pt idx="49">
                  <c:v>5.5641452888982146E-2</c:v>
                </c:pt>
              </c:numCache>
            </c:numRef>
          </c:val>
          <c:smooth val="0"/>
          <c:extLst>
            <c:ext xmlns:c16="http://schemas.microsoft.com/office/drawing/2014/chart" uri="{C3380CC4-5D6E-409C-BE32-E72D297353CC}">
              <c16:uniqueId val="{00000000-7684-45FF-8BBC-C9EFCE33BA93}"/>
            </c:ext>
          </c:extLst>
        </c:ser>
        <c:ser>
          <c:idx val="1"/>
          <c:order val="1"/>
          <c:tx>
            <c:strRef>
              <c:f>All_dates!$D$9:$D$10</c:f>
              <c:strCache>
                <c:ptCount val="2"/>
                <c:pt idx="0">
                  <c:v>2081_01</c:v>
                </c:pt>
              </c:strCache>
            </c:strRef>
          </c:tx>
          <c:spPr>
            <a:ln w="28575" cap="rnd">
              <a:solidFill>
                <a:schemeClr val="accent2"/>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All_dates!$D$11:$D$60</c:f>
              <c:numCache>
                <c:formatCode>0.000%</c:formatCode>
                <c:ptCount val="50"/>
                <c:pt idx="0">
                  <c:v>6.2969499999999234E-2</c:v>
                </c:pt>
                <c:pt idx="1">
                  <c:v>5.9728499999999407E-2</c:v>
                </c:pt>
                <c:pt idx="2">
                  <c:v>5.9064833333332567E-2</c:v>
                </c:pt>
                <c:pt idx="3">
                  <c:v>5.8736999999999373E-2</c:v>
                </c:pt>
                <c:pt idx="4">
                  <c:v>5.8715999999999324E-2</c:v>
                </c:pt>
                <c:pt idx="5">
                  <c:v>5.8682656270292233E-2</c:v>
                </c:pt>
                <c:pt idx="6">
                  <c:v>5.8592740937317034E-2</c:v>
                </c:pt>
                <c:pt idx="7">
                  <c:v>5.8474940736697345E-2</c:v>
                </c:pt>
                <c:pt idx="8">
                  <c:v>5.8344366472795395E-2</c:v>
                </c:pt>
                <c:pt idx="9">
                  <c:v>5.8209425465935993E-2</c:v>
                </c:pt>
                <c:pt idx="10">
                  <c:v>5.807493902129135E-2</c:v>
                </c:pt>
                <c:pt idx="11">
                  <c:v>5.794369491267326E-2</c:v>
                </c:pt>
                <c:pt idx="12">
                  <c:v>5.781727769888656E-2</c:v>
                </c:pt>
                <c:pt idx="13">
                  <c:v>5.7696538265765041E-2</c:v>
                </c:pt>
                <c:pt idx="14">
                  <c:v>5.7581871313283406E-2</c:v>
                </c:pt>
                <c:pt idx="15">
                  <c:v>5.7473385168087088E-2</c:v>
                </c:pt>
                <c:pt idx="16">
                  <c:v>5.7371008591431849E-2</c:v>
                </c:pt>
                <c:pt idx="17">
                  <c:v>5.7274559386389701E-2</c:v>
                </c:pt>
                <c:pt idx="18">
                  <c:v>5.7183789146629138E-2</c:v>
                </c:pt>
                <c:pt idx="19">
                  <c:v>5.7098412732549786E-2</c:v>
                </c:pt>
                <c:pt idx="20">
                  <c:v>5.701812777013382E-2</c:v>
                </c:pt>
                <c:pt idx="21">
                  <c:v>5.6942627523584477E-2</c:v>
                </c:pt>
                <c:pt idx="22">
                  <c:v>5.6871609309969484E-2</c:v>
                </c:pt>
                <c:pt idx="23">
                  <c:v>5.6804779885760048E-2</c:v>
                </c:pt>
                <c:pt idx="24">
                  <c:v>5.6741858763692754E-2</c:v>
                </c:pt>
                <c:pt idx="25">
                  <c:v>5.6682580111258929E-2</c:v>
                </c:pt>
                <c:pt idx="26">
                  <c:v>5.6626693678461404E-2</c:v>
                </c:pt>
                <c:pt idx="27">
                  <c:v>5.6573965065311871E-2</c:v>
                </c:pt>
                <c:pt idx="28">
                  <c:v>5.6524175545883626E-2</c:v>
                </c:pt>
                <c:pt idx="29">
                  <c:v>5.6477121601038238E-2</c:v>
                </c:pt>
                <c:pt idx="30">
                  <c:v>5.6432614266770154E-2</c:v>
                </c:pt>
                <c:pt idx="31">
                  <c:v>5.6390478373331998E-2</c:v>
                </c:pt>
                <c:pt idx="32">
                  <c:v>5.6350551727766485E-2</c:v>
                </c:pt>
                <c:pt idx="33">
                  <c:v>5.6312684276404568E-2</c:v>
                </c:pt>
                <c:pt idx="34">
                  <c:v>5.6276737272406896E-2</c:v>
                </c:pt>
                <c:pt idx="35">
                  <c:v>5.6242582465187541E-2</c:v>
                </c:pt>
                <c:pt idx="36">
                  <c:v>5.6210101322647255E-2</c:v>
                </c:pt>
                <c:pt idx="37">
                  <c:v>5.6179184292928896E-2</c:v>
                </c:pt>
                <c:pt idx="38">
                  <c:v>5.6149730109385843E-2</c:v>
                </c:pt>
                <c:pt idx="39">
                  <c:v>5.6121645140336351E-2</c:v>
                </c:pt>
                <c:pt idx="40">
                  <c:v>5.6094842783688259E-2</c:v>
                </c:pt>
                <c:pt idx="41">
                  <c:v>5.6069242905502303E-2</c:v>
                </c:pt>
                <c:pt idx="42">
                  <c:v>5.6044771320889586E-2</c:v>
                </c:pt>
                <c:pt idx="43">
                  <c:v>5.602135931520591E-2</c:v>
                </c:pt>
                <c:pt idx="44">
                  <c:v>5.5998943203262819E-2</c:v>
                </c:pt>
                <c:pt idx="45">
                  <c:v>5.5977463924143045E-2</c:v>
                </c:pt>
                <c:pt idx="46">
                  <c:v>5.595686666918831E-2</c:v>
                </c:pt>
                <c:pt idx="47">
                  <c:v>5.5937100540750295E-2</c:v>
                </c:pt>
                <c:pt idx="48">
                  <c:v>5.5918118239375314E-2</c:v>
                </c:pt>
                <c:pt idx="49">
                  <c:v>5.5899875777192021E-2</c:v>
                </c:pt>
              </c:numCache>
            </c:numRef>
          </c:val>
          <c:smooth val="0"/>
          <c:extLst>
            <c:ext xmlns:c16="http://schemas.microsoft.com/office/drawing/2014/chart" uri="{C3380CC4-5D6E-409C-BE32-E72D297353CC}">
              <c16:uniqueId val="{00000001-7684-45FF-8BBC-C9EFCE33BA93}"/>
            </c:ext>
          </c:extLst>
        </c:ser>
        <c:ser>
          <c:idx val="2"/>
          <c:order val="2"/>
          <c:tx>
            <c:strRef>
              <c:f>All_dates!$E$9:$E$10</c:f>
              <c:strCache>
                <c:ptCount val="2"/>
                <c:pt idx="0">
                  <c:v>2081_02</c:v>
                </c:pt>
              </c:strCache>
            </c:strRef>
          </c:tx>
          <c:spPr>
            <a:ln w="28575" cap="rnd">
              <a:solidFill>
                <a:schemeClr val="accent3"/>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All_dates!$E$11:$E$60</c:f>
              <c:numCache>
                <c:formatCode>0.000%</c:formatCode>
                <c:ptCount val="50"/>
                <c:pt idx="0">
                  <c:v>6.2387499999999804E-2</c:v>
                </c:pt>
                <c:pt idx="1">
                  <c:v>5.9854000000000074E-2</c:v>
                </c:pt>
                <c:pt idx="2">
                  <c:v>5.9068499999999968E-2</c:v>
                </c:pt>
                <c:pt idx="3">
                  <c:v>5.8667999999999942E-2</c:v>
                </c:pt>
                <c:pt idx="4">
                  <c:v>5.8615499999999932E-2</c:v>
                </c:pt>
                <c:pt idx="5">
                  <c:v>5.856485695370961E-2</c:v>
                </c:pt>
                <c:pt idx="6">
                  <c:v>5.8467376293802387E-2</c:v>
                </c:pt>
                <c:pt idx="7">
                  <c:v>5.8347452755253215E-2</c:v>
                </c:pt>
                <c:pt idx="8">
                  <c:v>5.8217893051484948E-2</c:v>
                </c:pt>
                <c:pt idx="9">
                  <c:v>5.808578569780587E-2</c:v>
                </c:pt>
                <c:pt idx="10">
                  <c:v>5.7955163213575744E-2</c:v>
                </c:pt>
                <c:pt idx="11">
                  <c:v>5.7828327592798434E-2</c:v>
                </c:pt>
                <c:pt idx="12">
                  <c:v>5.7706558993177781E-2</c:v>
                </c:pt>
                <c:pt idx="13">
                  <c:v>5.7590516329457442E-2</c:v>
                </c:pt>
                <c:pt idx="14">
                  <c:v>5.7480473873720683E-2</c:v>
                </c:pt>
                <c:pt idx="15">
                  <c:v>5.7376465926778364E-2</c:v>
                </c:pt>
                <c:pt idx="16">
                  <c:v>5.727837770801858E-2</c:v>
                </c:pt>
                <c:pt idx="17">
                  <c:v>5.7186003644293271E-2</c:v>
                </c:pt>
                <c:pt idx="18">
                  <c:v>5.7099085304201269E-2</c:v>
                </c:pt>
                <c:pt idx="19">
                  <c:v>5.7017336308271105E-2</c:v>
                </c:pt>
                <c:pt idx="20">
                  <c:v>5.6940458735811772E-2</c:v>
                </c:pt>
                <c:pt idx="21">
                  <c:v>5.6868153889022999E-2</c:v>
                </c:pt>
                <c:pt idx="22">
                  <c:v>5.6800129264983346E-2</c:v>
                </c:pt>
                <c:pt idx="23">
                  <c:v>5.6736102955742052E-2</c:v>
                </c:pt>
                <c:pt idx="24">
                  <c:v>5.6675806294209874E-2</c:v>
                </c:pt>
                <c:pt idx="25">
                  <c:v>5.6618985301327696E-2</c:v>
                </c:pt>
                <c:pt idx="26">
                  <c:v>5.6565401316104547E-2</c:v>
                </c:pt>
                <c:pt idx="27">
                  <c:v>5.6514831073020577E-2</c:v>
                </c:pt>
                <c:pt idx="28">
                  <c:v>5.6467066411321598E-2</c:v>
                </c:pt>
                <c:pt idx="29">
                  <c:v>5.642191374550487E-2</c:v>
                </c:pt>
                <c:pt idx="30">
                  <c:v>5.637919338774311E-2</c:v>
                </c:pt>
                <c:pt idx="31">
                  <c:v>5.6338738785861819E-2</c:v>
                </c:pt>
                <c:pt idx="32">
                  <c:v>5.6300395721263996E-2</c:v>
                </c:pt>
                <c:pt idx="33">
                  <c:v>5.6264021497492545E-2</c:v>
                </c:pt>
                <c:pt idx="34">
                  <c:v>5.6229484140343677E-2</c:v>
                </c:pt>
                <c:pt idx="35">
                  <c:v>5.6196661623412414E-2</c:v>
                </c:pt>
                <c:pt idx="36">
                  <c:v>5.6165441127952631E-2</c:v>
                </c:pt>
                <c:pt idx="37">
                  <c:v>5.613571834233233E-2</c:v>
                </c:pt>
                <c:pt idx="38">
                  <c:v>5.6107396803823262E-2</c:v>
                </c:pt>
                <c:pt idx="39">
                  <c:v>5.6080387283672373E-2</c:v>
                </c:pt>
                <c:pt idx="40">
                  <c:v>5.6054607215158647E-2</c:v>
                </c:pt>
                <c:pt idx="41">
                  <c:v>5.6029980163485371E-2</c:v>
                </c:pt>
                <c:pt idx="42">
                  <c:v>5.6006435335819615E-2</c:v>
                </c:pt>
                <c:pt idx="43">
                  <c:v>5.598390712942658E-2</c:v>
                </c:pt>
                <c:pt idx="44">
                  <c:v>5.5962334715670581E-2</c:v>
                </c:pt>
                <c:pt idx="45">
                  <c:v>5.5941661657560315E-2</c:v>
                </c:pt>
                <c:pt idx="46">
                  <c:v>5.5921835558510047E-2</c:v>
                </c:pt>
                <c:pt idx="47">
                  <c:v>5.5902807740035421E-2</c:v>
                </c:pt>
                <c:pt idx="48">
                  <c:v>5.5884532946182341E-2</c:v>
                </c:pt>
                <c:pt idx="49">
                  <c:v>5.5866969072587702E-2</c:v>
                </c:pt>
              </c:numCache>
            </c:numRef>
          </c:val>
          <c:smooth val="0"/>
          <c:extLst>
            <c:ext xmlns:c16="http://schemas.microsoft.com/office/drawing/2014/chart" uri="{C3380CC4-5D6E-409C-BE32-E72D297353CC}">
              <c16:uniqueId val="{00000002-7684-45FF-8BBC-C9EFCE33BA93}"/>
            </c:ext>
          </c:extLst>
        </c:ser>
        <c:ser>
          <c:idx val="3"/>
          <c:order val="3"/>
          <c:tx>
            <c:strRef>
              <c:f>All_dates!$F$9:$F$10</c:f>
              <c:strCache>
                <c:ptCount val="2"/>
                <c:pt idx="0">
                  <c:v>2081_03</c:v>
                </c:pt>
              </c:strCache>
            </c:strRef>
          </c:tx>
          <c:spPr>
            <a:ln w="28575" cap="rnd">
              <a:solidFill>
                <a:schemeClr val="accent4"/>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All_dates!$F$11:$F$60</c:f>
              <c:numCache>
                <c:formatCode>0.000%</c:formatCode>
                <c:ptCount val="50"/>
                <c:pt idx="0">
                  <c:v>6.2083499999999854E-2</c:v>
                </c:pt>
                <c:pt idx="1">
                  <c:v>5.9566000000000008E-2</c:v>
                </c:pt>
                <c:pt idx="2">
                  <c:v>5.8774000000000104E-2</c:v>
                </c:pt>
                <c:pt idx="3">
                  <c:v>5.8367999999999975E-2</c:v>
                </c:pt>
                <c:pt idx="4">
                  <c:v>5.8257000000000003E-2</c:v>
                </c:pt>
                <c:pt idx="5">
                  <c:v>5.8168874626231437E-2</c:v>
                </c:pt>
                <c:pt idx="6">
                  <c:v>5.8057989154534528E-2</c:v>
                </c:pt>
                <c:pt idx="7">
                  <c:v>5.7937960112885545E-2</c:v>
                </c:pt>
                <c:pt idx="8">
                  <c:v>5.781582139399366E-2</c:v>
                </c:pt>
                <c:pt idx="9">
                  <c:v>5.7695368066950303E-2</c:v>
                </c:pt>
                <c:pt idx="10">
                  <c:v>5.7578671961097339E-2</c:v>
                </c:pt>
                <c:pt idx="11">
                  <c:v>5.7466835565308738E-2</c:v>
                </c:pt>
                <c:pt idx="12">
                  <c:v>5.7360394578590324E-2</c:v>
                </c:pt>
                <c:pt idx="13">
                  <c:v>5.7259545014360036E-2</c:v>
                </c:pt>
                <c:pt idx="14">
                  <c:v>5.7164276959367211E-2</c:v>
                </c:pt>
                <c:pt idx="15">
                  <c:v>5.7074456037402799E-2</c:v>
                </c:pt>
                <c:pt idx="16">
                  <c:v>5.698987430346425E-2</c:v>
                </c:pt>
                <c:pt idx="17">
                  <c:v>5.6910282628413578E-2</c:v>
                </c:pt>
                <c:pt idx="18">
                  <c:v>5.6835411545234082E-2</c:v>
                </c:pt>
                <c:pt idx="19">
                  <c:v>5.6764984728347345E-2</c:v>
                </c:pt>
                <c:pt idx="20">
                  <c:v>5.6698727677481964E-2</c:v>
                </c:pt>
                <c:pt idx="21">
                  <c:v>5.663637323234072E-2</c:v>
                </c:pt>
                <c:pt idx="22">
                  <c:v>5.6577664969374997E-2</c:v>
                </c:pt>
                <c:pt idx="23">
                  <c:v>5.6522359173126979E-2</c:v>
                </c:pt>
                <c:pt idx="24">
                  <c:v>5.6470225845531186E-2</c:v>
                </c:pt>
                <c:pt idx="25">
                  <c:v>5.6421049067344242E-2</c:v>
                </c:pt>
                <c:pt idx="26">
                  <c:v>5.6374626926954052E-2</c:v>
                </c:pt>
                <c:pt idx="27">
                  <c:v>5.633077116522367E-2</c:v>
                </c:pt>
                <c:pt idx="28">
                  <c:v>5.6289306639561776E-2</c:v>
                </c:pt>
                <c:pt idx="29">
                  <c:v>5.6250070679050301E-2</c:v>
                </c:pt>
                <c:pt idx="30">
                  <c:v>5.6212912380564584E-2</c:v>
                </c:pt>
                <c:pt idx="31">
                  <c:v>5.6177691880465286E-2</c:v>
                </c:pt>
                <c:pt idx="32">
                  <c:v>5.6144279625560012E-2</c:v>
                </c:pt>
                <c:pt idx="33">
                  <c:v>5.6112555659305174E-2</c:v>
                </c:pt>
                <c:pt idx="34">
                  <c:v>5.6082408933736394E-2</c:v>
                </c:pt>
                <c:pt idx="35">
                  <c:v>5.6053736653679964E-2</c:v>
                </c:pt>
                <c:pt idx="36">
                  <c:v>5.6026443657027469E-2</c:v>
                </c:pt>
                <c:pt idx="37">
                  <c:v>5.6000441832880998E-2</c:v>
                </c:pt>
                <c:pt idx="38">
                  <c:v>5.5975649578005493E-2</c:v>
                </c:pt>
                <c:pt idx="39">
                  <c:v>5.5951991291064207E-2</c:v>
                </c:pt>
                <c:pt idx="40">
                  <c:v>5.5929396903483308E-2</c:v>
                </c:pt>
                <c:pt idx="41">
                  <c:v>5.5907801445371774E-2</c:v>
                </c:pt>
                <c:pt idx="42">
                  <c:v>5.5887144644664488E-2</c:v>
                </c:pt>
                <c:pt idx="43">
                  <c:v>5.5867370557530549E-2</c:v>
                </c:pt>
                <c:pt idx="44">
                  <c:v>5.5848427228028852E-2</c:v>
                </c:pt>
                <c:pt idx="45">
                  <c:v>5.5830266374997217E-2</c:v>
                </c:pt>
                <c:pt idx="46">
                  <c:v>5.5812843104213306E-2</c:v>
                </c:pt>
                <c:pt idx="47">
                  <c:v>5.5796115643936162E-2</c:v>
                </c:pt>
                <c:pt idx="48">
                  <c:v>5.578004510202339E-2</c:v>
                </c:pt>
                <c:pt idx="49">
                  <c:v>5.5764595242928205E-2</c:v>
                </c:pt>
              </c:numCache>
            </c:numRef>
          </c:val>
          <c:smooth val="0"/>
          <c:extLst>
            <c:ext xmlns:c16="http://schemas.microsoft.com/office/drawing/2014/chart" uri="{C3380CC4-5D6E-409C-BE32-E72D297353CC}">
              <c16:uniqueId val="{00000003-7684-45FF-8BBC-C9EFCE33BA93}"/>
            </c:ext>
          </c:extLst>
        </c:ser>
        <c:dLbls>
          <c:showLegendKey val="0"/>
          <c:showVal val="0"/>
          <c:showCatName val="0"/>
          <c:showSerName val="0"/>
          <c:showPercent val="0"/>
          <c:showBubbleSize val="0"/>
        </c:dLbls>
        <c:smooth val="0"/>
        <c:axId val="1673502992"/>
        <c:axId val="1565104384"/>
      </c:lineChart>
      <c:catAx>
        <c:axId val="1673502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104384"/>
        <c:crosses val="autoZero"/>
        <c:auto val="1"/>
        <c:lblAlgn val="ctr"/>
        <c:lblOffset val="100"/>
        <c:tickMarkSkip val="5"/>
        <c:noMultiLvlLbl val="0"/>
      </c:catAx>
      <c:valAx>
        <c:axId val="1565104384"/>
        <c:scaling>
          <c:orientation val="minMax"/>
          <c:min val="5.5000000000000007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3502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142875</xdr:rowOff>
    </xdr:from>
    <xdr:to>
      <xdr:col>3</xdr:col>
      <xdr:colOff>368301</xdr:colOff>
      <xdr:row>2</xdr:row>
      <xdr:rowOff>171086</xdr:rowOff>
    </xdr:to>
    <xdr:pic>
      <xdr:nvPicPr>
        <xdr:cNvPr id="2" name="Imagen 1" descr="A close up of a logo&#10;&#10;Description automatically generated">
          <a:extLst>
            <a:ext uri="{FF2B5EF4-FFF2-40B4-BE49-F238E27FC236}">
              <a16:creationId xmlns:a16="http://schemas.microsoft.com/office/drawing/2014/main" id="{58D217D6-FA5A-4131-90A3-39F530251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42875"/>
          <a:ext cx="1905001"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331600</xdr:colOff>
      <xdr:row>2</xdr:row>
      <xdr:rowOff>6357</xdr:rowOff>
    </xdr:from>
    <xdr:to>
      <xdr:col>16</xdr:col>
      <xdr:colOff>582707</xdr:colOff>
      <xdr:row>28</xdr:row>
      <xdr:rowOff>100853</xdr:rowOff>
    </xdr:to>
    <xdr:graphicFrame macro="">
      <xdr:nvGraphicFramePr>
        <xdr:cNvPr id="3" name="Chart 2">
          <a:extLst>
            <a:ext uri="{FF2B5EF4-FFF2-40B4-BE49-F238E27FC236}">
              <a16:creationId xmlns:a16="http://schemas.microsoft.com/office/drawing/2014/main" id="{FED9AC0F-254D-300F-7FFC-B68EFE1C0D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3612FED8-ADD6-4650-AB57-1D446D16C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897063"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BD4912BB-D704-4243-BFFA-FA5E880B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6588"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FFA776E1-AE1B-4CD8-A9C1-847D2C91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973BD146-3886-4D2A-9703-01E490A43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388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F5537DD-BE77-4FC5-87DC-CBAF38552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9002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A4D548B4-9EFE-4536-8E4D-E8612F060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060AE8D5-145E-47DC-A888-A21F31411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9002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FB311046-901B-494A-A432-784CAD995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3413"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058F9632-78BF-4EBA-8328-22B4BA90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166688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5D7C6471-6A75-47B7-9F55-36A534A3E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23813</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723663D9-6890-4394-B3D8-A100D468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619125</xdr:colOff>
      <xdr:row>0</xdr:row>
      <xdr:rowOff>429846</xdr:rowOff>
    </xdr:to>
    <xdr:pic>
      <xdr:nvPicPr>
        <xdr:cNvPr id="4" name="Imagen 1" descr="A close up of a logo&#10;&#10;Description automatically generated">
          <a:extLst>
            <a:ext uri="{FF2B5EF4-FFF2-40B4-BE49-F238E27FC236}">
              <a16:creationId xmlns:a16="http://schemas.microsoft.com/office/drawing/2014/main" id="{8F6F9E60-9610-4512-A243-39E443772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50045-DB34-4B76-9515-7387E3B76CC8}">
  <sheetPr codeName="Sheet1"/>
  <dimension ref="B5:F60"/>
  <sheetViews>
    <sheetView zoomScale="80" zoomScaleNormal="80" workbookViewId="0">
      <selection activeCell="F9" sqref="F9"/>
    </sheetView>
  </sheetViews>
  <sheetFormatPr defaultRowHeight="15" x14ac:dyDescent="0.25"/>
  <cols>
    <col min="2" max="2" width="8.7109375" style="95"/>
  </cols>
  <sheetData>
    <row r="5" spans="2:6" ht="21" x14ac:dyDescent="0.25">
      <c r="B5" s="36" t="s">
        <v>56</v>
      </c>
    </row>
    <row r="6" spans="2:6" x14ac:dyDescent="0.25">
      <c r="B6" s="96"/>
    </row>
    <row r="7" spans="2:6" ht="15.75" x14ac:dyDescent="0.25">
      <c r="B7" s="99" t="s">
        <v>52</v>
      </c>
    </row>
    <row r="9" spans="2:6" x14ac:dyDescent="0.25">
      <c r="C9" s="97" t="s">
        <v>53</v>
      </c>
      <c r="D9" s="97" t="s">
        <v>54</v>
      </c>
      <c r="E9" s="97" t="s">
        <v>55</v>
      </c>
      <c r="F9" s="97" t="s">
        <v>59</v>
      </c>
    </row>
    <row r="11" spans="2:6" x14ac:dyDescent="0.25">
      <c r="B11" s="95">
        <v>1</v>
      </c>
      <c r="C11" s="98" cm="1">
        <f t="array" aca="1" ref="C11" ca="1" xml:space="preserve"> IF( ISERROR(INDIRECT(  "'" &amp; C$9 &amp; "'" &amp;  "!"   &amp;   "AA" &amp;  $B11 + 7  ) ), "n/a", INDIRECT(  "'" &amp; C$9 &amp; "'" &amp;  "!"   &amp;   "AA" &amp;  $B11 + 7  ) )</f>
        <v>6.1461499999999752E-2</v>
      </c>
      <c r="D11" s="98" cm="1">
        <f t="array" aca="1" ref="D11" ca="1" xml:space="preserve"> IF( ISERROR(INDIRECT(  "'" &amp; D$9 &amp; "'" &amp;  "!"   &amp;   "AA" &amp;  $B11 + 7  ) ), "n/a", INDIRECT(  "'" &amp; D$9 &amp; "'" &amp;  "!"   &amp;   "AA" &amp;  $B11 + 7  ) )</f>
        <v>6.2969499999999234E-2</v>
      </c>
      <c r="E11" s="98" cm="1">
        <f t="array" aca="1" ref="E11" ca="1" xml:space="preserve"> IF( ISERROR(INDIRECT(  "'" &amp; E$9 &amp; "'" &amp;  "!"   &amp;   "AA" &amp;  $B11 + 7  ) ), "n/a", INDIRECT(  "'" &amp; E$9 &amp; "'" &amp;  "!"   &amp;   "AA" &amp;  $B11 + 7  ) )</f>
        <v>6.2387499999999804E-2</v>
      </c>
      <c r="F11" s="98" cm="1">
        <f t="array" aca="1" ref="F11" ca="1" xml:space="preserve"> IF( ISERROR(INDIRECT(  "'" &amp; F$9 &amp; "'" &amp;  "!"   &amp;   "AA" &amp;  $B11 + 7  ) ), "n/a", INDIRECT(  "'" &amp; F$9 &amp; "'" &amp;  "!"   &amp;   "AA" &amp;  $B11 + 7  ) )</f>
        <v>6.2083499999999854E-2</v>
      </c>
    </row>
    <row r="12" spans="2:6" x14ac:dyDescent="0.25">
      <c r="B12" s="95">
        <v>2</v>
      </c>
      <c r="C12" s="98" cm="1">
        <f t="array" aca="1" ref="C12" ca="1" xml:space="preserve"> IF( ISERROR(INDIRECT(  "'" &amp; $C$9 &amp; "'" &amp;  "!"   &amp;   "AA" &amp;  $B12 + 7  ) ), "n/a", INDIRECT(  "'" &amp; $C$9 &amp; "'" &amp;  "!"   &amp;   "AA" &amp;  $B12 + 7  ) )</f>
        <v>5.8462999999999488E-2</v>
      </c>
      <c r="D12" s="98" cm="1">
        <f t="array" aca="1" ref="D12" ca="1" xml:space="preserve"> IF( ISERROR(INDIRECT(  "'" &amp; D$9 &amp; "'" &amp;  "!"   &amp;   "AA" &amp;  $B12 + 7  ) ), "n/a", INDIRECT(  "'" &amp; D$9 &amp; "'" &amp;  "!"   &amp;   "AA" &amp;  $B12 + 7  ) )</f>
        <v>5.9728499999999407E-2</v>
      </c>
      <c r="E12" s="98" cm="1">
        <f t="array" aca="1" ref="E12" ca="1" xml:space="preserve"> IF( ISERROR(INDIRECT(  "'" &amp; E$9 &amp; "'" &amp;  "!"   &amp;   "AA" &amp;  $B12 + 7  ) ), "n/a", INDIRECT(  "'" &amp; E$9 &amp; "'" &amp;  "!"   &amp;   "AA" &amp;  $B12 + 7  ) )</f>
        <v>5.9854000000000074E-2</v>
      </c>
      <c r="F12" s="98" cm="1">
        <f t="array" aca="1" ref="F12" ca="1" xml:space="preserve"> IF( ISERROR(INDIRECT(  "'" &amp; F$9 &amp; "'" &amp;  "!"   &amp;   "AA" &amp;  $B12 + 7  ) ), "n/a", INDIRECT(  "'" &amp; F$9 &amp; "'" &amp;  "!"   &amp;   "AA" &amp;  $B12 + 7  ) )</f>
        <v>5.9566000000000008E-2</v>
      </c>
    </row>
    <row r="13" spans="2:6" x14ac:dyDescent="0.25">
      <c r="B13" s="95">
        <v>3</v>
      </c>
      <c r="C13" s="98" cm="1">
        <f t="array" aca="1" ref="C13" ca="1" xml:space="preserve"> IF( ISERROR(INDIRECT(  "'" &amp; $C$9 &amp; "'" &amp;  "!"   &amp;   "AA" &amp;  $B13 + 7  ) ), "n/a", INDIRECT(  "'" &amp; $C$9 &amp; "'" &amp;  "!"   &amp;   "AA" &amp;  $B13 + 7  ) )</f>
        <v>5.7722999999999525E-2</v>
      </c>
      <c r="D13" s="98" cm="1">
        <f t="array" aca="1" ref="D13" ca="1" xml:space="preserve"> IF( ISERROR(INDIRECT(  "'" &amp; D$9 &amp; "'" &amp;  "!"   &amp;   "AA" &amp;  $B13 + 7  ) ), "n/a", INDIRECT(  "'" &amp; D$9 &amp; "'" &amp;  "!"   &amp;   "AA" &amp;  $B13 + 7  ) )</f>
        <v>5.9064833333332567E-2</v>
      </c>
      <c r="E13" s="98" cm="1">
        <f t="array" aca="1" ref="E13" ca="1" xml:space="preserve"> IF( ISERROR(INDIRECT(  "'" &amp; E$9 &amp; "'" &amp;  "!"   &amp;   "AA" &amp;  $B13 + 7  ) ), "n/a", INDIRECT(  "'" &amp; E$9 &amp; "'" &amp;  "!"   &amp;   "AA" &amp;  $B13 + 7  ) )</f>
        <v>5.9068499999999968E-2</v>
      </c>
      <c r="F13" s="98" cm="1">
        <f t="array" aca="1" ref="F13" ca="1" xml:space="preserve"> IF( ISERROR(INDIRECT(  "'" &amp; F$9 &amp; "'" &amp;  "!"   &amp;   "AA" &amp;  $B13 + 7  ) ), "n/a", INDIRECT(  "'" &amp; F$9 &amp; "'" &amp;  "!"   &amp;   "AA" &amp;  $B13 + 7  ) )</f>
        <v>5.8774000000000104E-2</v>
      </c>
    </row>
    <row r="14" spans="2:6" x14ac:dyDescent="0.25">
      <c r="B14" s="95">
        <v>4</v>
      </c>
      <c r="C14" s="98" cm="1">
        <f t="array" aca="1" ref="C14" ca="1" xml:space="preserve"> IF( ISERROR(INDIRECT(  "'" &amp; $C$9 &amp; "'" &amp;  "!"   &amp;   "AA" &amp;  $B14 + 7  ) ), "n/a", INDIRECT(  "'" &amp; $C$9 &amp; "'" &amp;  "!"   &amp;   "AA" &amp;  $B14 + 7  ) )</f>
        <v>5.7372499999999604E-2</v>
      </c>
      <c r="D14" s="98" cm="1">
        <f t="array" aca="1" ref="D14" ca="1" xml:space="preserve"> IF( ISERROR(INDIRECT(  "'" &amp; D$9 &amp; "'" &amp;  "!"   &amp;   "AA" &amp;  $B14 + 7  ) ), "n/a", INDIRECT(  "'" &amp; D$9 &amp; "'" &amp;  "!"   &amp;   "AA" &amp;  $B14 + 7  ) )</f>
        <v>5.8736999999999373E-2</v>
      </c>
      <c r="E14" s="98" cm="1">
        <f t="array" aca="1" ref="E14" ca="1" xml:space="preserve"> IF( ISERROR(INDIRECT(  "'" &amp; E$9 &amp; "'" &amp;  "!"   &amp;   "AA" &amp;  $B14 + 7  ) ), "n/a", INDIRECT(  "'" &amp; E$9 &amp; "'" &amp;  "!"   &amp;   "AA" &amp;  $B14 + 7  ) )</f>
        <v>5.8667999999999942E-2</v>
      </c>
      <c r="F14" s="98" cm="1">
        <f t="array" aca="1" ref="F14" ca="1" xml:space="preserve"> IF( ISERROR(INDIRECT(  "'" &amp; F$9 &amp; "'" &amp;  "!"   &amp;   "AA" &amp;  $B14 + 7  ) ), "n/a", INDIRECT(  "'" &amp; F$9 &amp; "'" &amp;  "!"   &amp;   "AA" &amp;  $B14 + 7  ) )</f>
        <v>5.8367999999999975E-2</v>
      </c>
    </row>
    <row r="15" spans="2:6" x14ac:dyDescent="0.25">
      <c r="B15" s="95">
        <v>5</v>
      </c>
      <c r="C15" s="98" cm="1">
        <f t="array" aca="1" ref="C15" ca="1" xml:space="preserve"> IF( ISERROR(INDIRECT(  "'" &amp; $C$9 &amp; "'" &amp;  "!"   &amp;   "AA" &amp;  $B15 + 7  ) ), "n/a", INDIRECT(  "'" &amp; $C$9 &amp; "'" &amp;  "!"   &amp;   "AA" &amp;  $B15 + 7  ) )</f>
        <v>5.7370999999999839E-2</v>
      </c>
      <c r="D15" s="98" cm="1">
        <f t="array" aca="1" ref="D15" ca="1" xml:space="preserve"> IF( ISERROR(INDIRECT(  "'" &amp; D$9 &amp; "'" &amp;  "!"   &amp;   "AA" &amp;  $B15 + 7  ) ), "n/a", INDIRECT(  "'" &amp; D$9 &amp; "'" &amp;  "!"   &amp;   "AA" &amp;  $B15 + 7  ) )</f>
        <v>5.8715999999999324E-2</v>
      </c>
      <c r="E15" s="98" cm="1">
        <f t="array" aca="1" ref="E15" ca="1" xml:space="preserve"> IF( ISERROR(INDIRECT(  "'" &amp; E$9 &amp; "'" &amp;  "!"   &amp;   "AA" &amp;  $B15 + 7  ) ), "n/a", INDIRECT(  "'" &amp; E$9 &amp; "'" &amp;  "!"   &amp;   "AA" &amp;  $B15 + 7  ) )</f>
        <v>5.8615499999999932E-2</v>
      </c>
      <c r="F15" s="98" cm="1">
        <f t="array" aca="1" ref="F15" ca="1" xml:space="preserve"> IF( ISERROR(INDIRECT(  "'" &amp; F$9 &amp; "'" &amp;  "!"   &amp;   "AA" &amp;  $B15 + 7  ) ), "n/a", INDIRECT(  "'" &amp; F$9 &amp; "'" &amp;  "!"   &amp;   "AA" &amp;  $B15 + 7  ) )</f>
        <v>5.8257000000000003E-2</v>
      </c>
    </row>
    <row r="16" spans="2:6" x14ac:dyDescent="0.25">
      <c r="B16" s="95">
        <v>6</v>
      </c>
      <c r="C16" s="98" cm="1">
        <f t="array" aca="1" ref="C16" ca="1" xml:space="preserve"> IF( ISERROR(INDIRECT(  "'" &amp; $C$9 &amp; "'" &amp;  "!"   &amp;   "AA" &amp;  $B16 + 7  ) ), "n/a", INDIRECT(  "'" &amp; $C$9 &amp; "'" &amp;  "!"   &amp;   "AA" &amp;  $B16 + 7  ) )</f>
        <v>5.738111142597746E-2</v>
      </c>
      <c r="D16" s="98" cm="1">
        <f t="array" aca="1" ref="D16" ca="1" xml:space="preserve"> IF( ISERROR(INDIRECT(  "'" &amp; D$9 &amp; "'" &amp;  "!"   &amp;   "AA" &amp;  $B16 + 7  ) ), "n/a", INDIRECT(  "'" &amp; D$9 &amp; "'" &amp;  "!"   &amp;   "AA" &amp;  $B16 + 7  ) )</f>
        <v>5.8682656270292233E-2</v>
      </c>
      <c r="E16" s="98" cm="1">
        <f t="array" aca="1" ref="E16" ca="1" xml:space="preserve"> IF( ISERROR(INDIRECT(  "'" &amp; E$9 &amp; "'" &amp;  "!"   &amp;   "AA" &amp;  $B16 + 7  ) ), "n/a", INDIRECT(  "'" &amp; E$9 &amp; "'" &amp;  "!"   &amp;   "AA" &amp;  $B16 + 7  ) )</f>
        <v>5.856485695370961E-2</v>
      </c>
      <c r="F16" s="98" cm="1">
        <f t="array" aca="1" ref="F16" ca="1" xml:space="preserve"> IF( ISERROR(INDIRECT(  "'" &amp; F$9 &amp; "'" &amp;  "!"   &amp;   "AA" &amp;  $B16 + 7  ) ), "n/a", INDIRECT(  "'" &amp; F$9 &amp; "'" &amp;  "!"   &amp;   "AA" &amp;  $B16 + 7  ) )</f>
        <v>5.8168874626231437E-2</v>
      </c>
    </row>
    <row r="17" spans="2:6" x14ac:dyDescent="0.25">
      <c r="B17" s="95">
        <v>7</v>
      </c>
      <c r="C17" s="98" cm="1">
        <f t="array" aca="1" ref="C17" ca="1" xml:space="preserve"> IF( ISERROR(INDIRECT(  "'" &amp; $C$9 &amp; "'" &amp;  "!"   &amp;   "AA" &amp;  $B17 + 7  ) ), "n/a", INDIRECT(  "'" &amp; $C$9 &amp; "'" &amp;  "!"   &amp;   "AA" &amp;  $B17 + 7  ) )</f>
        <v>5.7347001040818801E-2</v>
      </c>
      <c r="D17" s="98" cm="1">
        <f t="array" aca="1" ref="D17" ca="1" xml:space="preserve"> IF( ISERROR(INDIRECT(  "'" &amp; D$9 &amp; "'" &amp;  "!"   &amp;   "AA" &amp;  $B17 + 7  ) ), "n/a", INDIRECT(  "'" &amp; D$9 &amp; "'" &amp;  "!"   &amp;   "AA" &amp;  $B17 + 7  ) )</f>
        <v>5.8592740937317034E-2</v>
      </c>
      <c r="E17" s="98" cm="1">
        <f t="array" aca="1" ref="E17" ca="1" xml:space="preserve"> IF( ISERROR(INDIRECT(  "'" &amp; E$9 &amp; "'" &amp;  "!"   &amp;   "AA" &amp;  $B17 + 7  ) ), "n/a", INDIRECT(  "'" &amp; E$9 &amp; "'" &amp;  "!"   &amp;   "AA" &amp;  $B17 + 7  ) )</f>
        <v>5.8467376293802387E-2</v>
      </c>
      <c r="F17" s="98" cm="1">
        <f t="array" aca="1" ref="F17" ca="1" xml:space="preserve"> IF( ISERROR(INDIRECT(  "'" &amp; F$9 &amp; "'" &amp;  "!"   &amp;   "AA" &amp;  $B17 + 7  ) ), "n/a", INDIRECT(  "'" &amp; F$9 &amp; "'" &amp;  "!"   &amp;   "AA" &amp;  $B17 + 7  ) )</f>
        <v>5.8057989154534528E-2</v>
      </c>
    </row>
    <row r="18" spans="2:6" x14ac:dyDescent="0.25">
      <c r="B18" s="95">
        <v>8</v>
      </c>
      <c r="C18" s="98" cm="1">
        <f t="array" aca="1" ref="C18" ca="1" xml:space="preserve"> IF( ISERROR(INDIRECT(  "'" &amp; $C$9 &amp; "'" &amp;  "!"   &amp;   "AA" &amp;  $B18 + 7  ) ), "n/a", INDIRECT(  "'" &amp; $C$9 &amp; "'" &amp;  "!"   &amp;   "AA" &amp;  $B18 + 7  ) )</f>
        <v>5.7289492243139506E-2</v>
      </c>
      <c r="D18" s="98" cm="1">
        <f t="array" aca="1" ref="D18" ca="1" xml:space="preserve"> IF( ISERROR(INDIRECT(  "'" &amp; D$9 &amp; "'" &amp;  "!"   &amp;   "AA" &amp;  $B18 + 7  ) ), "n/a", INDIRECT(  "'" &amp; D$9 &amp; "'" &amp;  "!"   &amp;   "AA" &amp;  $B18 + 7  ) )</f>
        <v>5.8474940736697345E-2</v>
      </c>
      <c r="E18" s="98" cm="1">
        <f t="array" aca="1" ref="E18" ca="1" xml:space="preserve"> IF( ISERROR(INDIRECT(  "'" &amp; E$9 &amp; "'" &amp;  "!"   &amp;   "AA" &amp;  $B18 + 7  ) ), "n/a", INDIRECT(  "'" &amp; E$9 &amp; "'" &amp;  "!"   &amp;   "AA" &amp;  $B18 + 7  ) )</f>
        <v>5.8347452755253215E-2</v>
      </c>
      <c r="F18" s="98" cm="1">
        <f t="array" aca="1" ref="F18" ca="1" xml:space="preserve"> IF( ISERROR(INDIRECT(  "'" &amp; F$9 &amp; "'" &amp;  "!"   &amp;   "AA" &amp;  $B18 + 7  ) ), "n/a", INDIRECT(  "'" &amp; F$9 &amp; "'" &amp;  "!"   &amp;   "AA" &amp;  $B18 + 7  ) )</f>
        <v>5.7937960112885545E-2</v>
      </c>
    </row>
    <row r="19" spans="2:6" x14ac:dyDescent="0.25">
      <c r="B19" s="95">
        <v>9</v>
      </c>
      <c r="C19" s="98" cm="1">
        <f t="array" aca="1" ref="C19" ca="1" xml:space="preserve"> IF( ISERROR(INDIRECT(  "'" &amp; $C$9 &amp; "'" &amp;  "!"   &amp;   "AA" &amp;  $B19 + 7  ) ), "n/a", INDIRECT(  "'" &amp; $C$9 &amp; "'" &amp;  "!"   &amp;   "AA" &amp;  $B19 + 7  ) )</f>
        <v>5.7219725163297541E-2</v>
      </c>
      <c r="D19" s="98" cm="1">
        <f t="array" aca="1" ref="D19" ca="1" xml:space="preserve"> IF( ISERROR(INDIRECT(  "'" &amp; D$9 &amp; "'" &amp;  "!"   &amp;   "AA" &amp;  $B19 + 7  ) ), "n/a", INDIRECT(  "'" &amp; D$9 &amp; "'" &amp;  "!"   &amp;   "AA" &amp;  $B19 + 7  ) )</f>
        <v>5.8344366472795395E-2</v>
      </c>
      <c r="E19" s="98" cm="1">
        <f t="array" aca="1" ref="E19" ca="1" xml:space="preserve"> IF( ISERROR(INDIRECT(  "'" &amp; E$9 &amp; "'" &amp;  "!"   &amp;   "AA" &amp;  $B19 + 7  ) ), "n/a", INDIRECT(  "'" &amp; E$9 &amp; "'" &amp;  "!"   &amp;   "AA" &amp;  $B19 + 7  ) )</f>
        <v>5.8217893051484948E-2</v>
      </c>
      <c r="F19" s="98" cm="1">
        <f t="array" aca="1" ref="F19" ca="1" xml:space="preserve"> IF( ISERROR(INDIRECT(  "'" &amp; F$9 &amp; "'" &amp;  "!"   &amp;   "AA" &amp;  $B19 + 7  ) ), "n/a", INDIRECT(  "'" &amp; F$9 &amp; "'" &amp;  "!"   &amp;   "AA" &amp;  $B19 + 7  ) )</f>
        <v>5.781582139399366E-2</v>
      </c>
    </row>
    <row r="20" spans="2:6" x14ac:dyDescent="0.25">
      <c r="B20" s="95">
        <v>10</v>
      </c>
      <c r="C20" s="98" cm="1">
        <f t="array" aca="1" ref="C20" ca="1" xml:space="preserve"> IF( ISERROR(INDIRECT(  "'" &amp; $C$9 &amp; "'" &amp;  "!"   &amp;   "AA" &amp;  $B20 + 7  ) ), "n/a", INDIRECT(  "'" &amp; $C$9 &amp; "'" &amp;  "!"   &amp;   "AA" &amp;  $B20 + 7  ) )</f>
        <v>5.714403888463071E-2</v>
      </c>
      <c r="D20" s="98" cm="1">
        <f t="array" aca="1" ref="D20" ca="1" xml:space="preserve"> IF( ISERROR(INDIRECT(  "'" &amp; D$9 &amp; "'" &amp;  "!"   &amp;   "AA" &amp;  $B20 + 7  ) ), "n/a", INDIRECT(  "'" &amp; D$9 &amp; "'" &amp;  "!"   &amp;   "AA" &amp;  $B20 + 7  ) )</f>
        <v>5.8209425465935993E-2</v>
      </c>
      <c r="E20" s="98" cm="1">
        <f t="array" aca="1" ref="E20" ca="1" xml:space="preserve"> IF( ISERROR(INDIRECT(  "'" &amp; E$9 &amp; "'" &amp;  "!"   &amp;   "AA" &amp;  $B20 + 7  ) ), "n/a", INDIRECT(  "'" &amp; E$9 &amp; "'" &amp;  "!"   &amp;   "AA" &amp;  $B20 + 7  ) )</f>
        <v>5.808578569780587E-2</v>
      </c>
      <c r="F20" s="98" cm="1">
        <f t="array" aca="1" ref="F20" ca="1" xml:space="preserve"> IF( ISERROR(INDIRECT(  "'" &amp; F$9 &amp; "'" &amp;  "!"   &amp;   "AA" &amp;  $B20 + 7  ) ), "n/a", INDIRECT(  "'" &amp; F$9 &amp; "'" &amp;  "!"   &amp;   "AA" &amp;  $B20 + 7  ) )</f>
        <v>5.7695368066950303E-2</v>
      </c>
    </row>
    <row r="21" spans="2:6" x14ac:dyDescent="0.25">
      <c r="B21" s="95">
        <v>11</v>
      </c>
      <c r="C21" s="98" cm="1">
        <f t="array" aca="1" ref="C21" ca="1" xml:space="preserve"> IF( ISERROR(INDIRECT(  "'" &amp; $C$9 &amp; "'" &amp;  "!"   &amp;   "AA" &amp;  $B21 + 7  ) ), "n/a", INDIRECT(  "'" &amp; $C$9 &amp; "'" &amp;  "!"   &amp;   "AA" &amp;  $B21 + 7  ) )</f>
        <v>5.7066187706513949E-2</v>
      </c>
      <c r="D21" s="98" cm="1">
        <f t="array" aca="1" ref="D21" ca="1" xml:space="preserve"> IF( ISERROR(INDIRECT(  "'" &amp; D$9 &amp; "'" &amp;  "!"   &amp;   "AA" &amp;  $B21 + 7  ) ), "n/a", INDIRECT(  "'" &amp; D$9 &amp; "'" &amp;  "!"   &amp;   "AA" &amp;  $B21 + 7  ) )</f>
        <v>5.807493902129135E-2</v>
      </c>
      <c r="E21" s="98" cm="1">
        <f t="array" aca="1" ref="E21" ca="1" xml:space="preserve"> IF( ISERROR(INDIRECT(  "'" &amp; E$9 &amp; "'" &amp;  "!"   &amp;   "AA" &amp;  $B21 + 7  ) ), "n/a", INDIRECT(  "'" &amp; E$9 &amp; "'" &amp;  "!"   &amp;   "AA" &amp;  $B21 + 7  ) )</f>
        <v>5.7955163213575744E-2</v>
      </c>
      <c r="F21" s="98" cm="1">
        <f t="array" aca="1" ref="F21" ca="1" xml:space="preserve"> IF( ISERROR(INDIRECT(  "'" &amp; F$9 &amp; "'" &amp;  "!"   &amp;   "AA" &amp;  $B21 + 7  ) ), "n/a", INDIRECT(  "'" &amp; F$9 &amp; "'" &amp;  "!"   &amp;   "AA" &amp;  $B21 + 7  ) )</f>
        <v>5.7578671961097339E-2</v>
      </c>
    </row>
    <row r="22" spans="2:6" x14ac:dyDescent="0.25">
      <c r="B22" s="95">
        <v>12</v>
      </c>
      <c r="C22" s="98" cm="1">
        <f t="array" aca="1" ref="C22" ca="1" xml:space="preserve"> IF( ISERROR(INDIRECT(  "'" &amp; $C$9 &amp; "'" &amp;  "!"   &amp;   "AA" &amp;  $B22 + 7  ) ), "n/a", INDIRECT(  "'" &amp; $C$9 &amp; "'" &amp;  "!"   &amp;   "AA" &amp;  $B22 + 7  ) )</f>
        <v>5.6988446423020589E-2</v>
      </c>
      <c r="D22" s="98" cm="1">
        <f t="array" aca="1" ref="D22" ca="1" xml:space="preserve"> IF( ISERROR(INDIRECT(  "'" &amp; D$9 &amp; "'" &amp;  "!"   &amp;   "AA" &amp;  $B22 + 7  ) ), "n/a", INDIRECT(  "'" &amp; D$9 &amp; "'" &amp;  "!"   &amp;   "AA" &amp;  $B22 + 7  ) )</f>
        <v>5.794369491267326E-2</v>
      </c>
      <c r="E22" s="98" cm="1">
        <f t="array" aca="1" ref="E22" ca="1" xml:space="preserve"> IF( ISERROR(INDIRECT(  "'" &amp; E$9 &amp; "'" &amp;  "!"   &amp;   "AA" &amp;  $B22 + 7  ) ), "n/a", INDIRECT(  "'" &amp; E$9 &amp; "'" &amp;  "!"   &amp;   "AA" &amp;  $B22 + 7  ) )</f>
        <v>5.7828327592798434E-2</v>
      </c>
      <c r="F22" s="98" cm="1">
        <f t="array" aca="1" ref="F22" ca="1" xml:space="preserve"> IF( ISERROR(INDIRECT(  "'" &amp; F$9 &amp; "'" &amp;  "!"   &amp;   "AA" &amp;  $B22 + 7  ) ), "n/a", INDIRECT(  "'" &amp; F$9 &amp; "'" &amp;  "!"   &amp;   "AA" &amp;  $B22 + 7  ) )</f>
        <v>5.7466835565308738E-2</v>
      </c>
    </row>
    <row r="23" spans="2:6" x14ac:dyDescent="0.25">
      <c r="B23" s="95">
        <v>13</v>
      </c>
      <c r="C23" s="98" cm="1">
        <f t="array" aca="1" ref="C23" ca="1" xml:space="preserve"> IF( ISERROR(INDIRECT(  "'" &amp; $C$9 &amp; "'" &amp;  "!"   &amp;   "AA" &amp;  $B23 + 7  ) ), "n/a", INDIRECT(  "'" &amp; $C$9 &amp; "'" &amp;  "!"   &amp;   "AA" &amp;  $B23 + 7  ) )</f>
        <v>5.691220291268162E-2</v>
      </c>
      <c r="D23" s="98" cm="1">
        <f t="array" aca="1" ref="D23" ca="1" xml:space="preserve"> IF( ISERROR(INDIRECT(  "'" &amp; D$9 &amp; "'" &amp;  "!"   &amp;   "AA" &amp;  $B23 + 7  ) ), "n/a", INDIRECT(  "'" &amp; D$9 &amp; "'" &amp;  "!"   &amp;   "AA" &amp;  $B23 + 7  ) )</f>
        <v>5.781727769888656E-2</v>
      </c>
      <c r="E23" s="98" cm="1">
        <f t="array" aca="1" ref="E23" ca="1" xml:space="preserve"> IF( ISERROR(INDIRECT(  "'" &amp; E$9 &amp; "'" &amp;  "!"   &amp;   "AA" &amp;  $B23 + 7  ) ), "n/a", INDIRECT(  "'" &amp; E$9 &amp; "'" &amp;  "!"   &amp;   "AA" &amp;  $B23 + 7  ) )</f>
        <v>5.7706558993177781E-2</v>
      </c>
      <c r="F23" s="98" cm="1">
        <f t="array" aca="1" ref="F23" ca="1" xml:space="preserve"> IF( ISERROR(INDIRECT(  "'" &amp; F$9 &amp; "'" &amp;  "!"   &amp;   "AA" &amp;  $B23 + 7  ) ), "n/a", INDIRECT(  "'" &amp; F$9 &amp; "'" &amp;  "!"   &amp;   "AA" &amp;  $B23 + 7  ) )</f>
        <v>5.7360394578590324E-2</v>
      </c>
    </row>
    <row r="24" spans="2:6" x14ac:dyDescent="0.25">
      <c r="B24" s="95">
        <v>14</v>
      </c>
      <c r="C24" s="98" cm="1">
        <f t="array" aca="1" ref="C24" ca="1" xml:space="preserve"> IF( ISERROR(INDIRECT(  "'" &amp; $C$9 &amp; "'" &amp;  "!"   &amp;   "AA" &amp;  $B24 + 7  ) ), "n/a", INDIRECT(  "'" &amp; $C$9 &amp; "'" &amp;  "!"   &amp;   "AA" &amp;  $B24 + 7  ) )</f>
        <v>5.6838294527353561E-2</v>
      </c>
      <c r="D24" s="98" cm="1">
        <f t="array" aca="1" ref="D24" ca="1" xml:space="preserve"> IF( ISERROR(INDIRECT(  "'" &amp; D$9 &amp; "'" &amp;  "!"   &amp;   "AA" &amp;  $B24 + 7  ) ), "n/a", INDIRECT(  "'" &amp; D$9 &amp; "'" &amp;  "!"   &amp;   "AA" &amp;  $B24 + 7  ) )</f>
        <v>5.7696538265765041E-2</v>
      </c>
      <c r="E24" s="98" cm="1">
        <f t="array" aca="1" ref="E24" ca="1" xml:space="preserve"> IF( ISERROR(INDIRECT(  "'" &amp; E$9 &amp; "'" &amp;  "!"   &amp;   "AA" &amp;  $B24 + 7  ) ), "n/a", INDIRECT(  "'" &amp; E$9 &amp; "'" &amp;  "!"   &amp;   "AA" &amp;  $B24 + 7  ) )</f>
        <v>5.7590516329457442E-2</v>
      </c>
      <c r="F24" s="98" cm="1">
        <f t="array" aca="1" ref="F24" ca="1" xml:space="preserve"> IF( ISERROR(INDIRECT(  "'" &amp; F$9 &amp; "'" &amp;  "!"   &amp;   "AA" &amp;  $B24 + 7  ) ), "n/a", INDIRECT(  "'" &amp; F$9 &amp; "'" &amp;  "!"   &amp;   "AA" &amp;  $B24 + 7  ) )</f>
        <v>5.7259545014360036E-2</v>
      </c>
    </row>
    <row r="25" spans="2:6" x14ac:dyDescent="0.25">
      <c r="B25" s="95">
        <v>15</v>
      </c>
      <c r="C25" s="98" cm="1">
        <f t="array" aca="1" ref="C25" ca="1" xml:space="preserve"> IF( ISERROR(INDIRECT(  "'" &amp; $C$9 &amp; "'" &amp;  "!"   &amp;   "AA" &amp;  $B25 + 7  ) ), "n/a", INDIRECT(  "'" &amp; $C$9 &amp; "'" &amp;  "!"   &amp;   "AA" &amp;  $B25 + 7  ) )</f>
        <v>5.6767207999567582E-2</v>
      </c>
      <c r="D25" s="98" cm="1">
        <f t="array" aca="1" ref="D25" ca="1" xml:space="preserve"> IF( ISERROR(INDIRECT(  "'" &amp; D$9 &amp; "'" &amp;  "!"   &amp;   "AA" &amp;  $B25 + 7  ) ), "n/a", INDIRECT(  "'" &amp; D$9 &amp; "'" &amp;  "!"   &amp;   "AA" &amp;  $B25 + 7  ) )</f>
        <v>5.7581871313283406E-2</v>
      </c>
      <c r="E25" s="98" cm="1">
        <f t="array" aca="1" ref="E25" ca="1" xml:space="preserve"> IF( ISERROR(INDIRECT(  "'" &amp; E$9 &amp; "'" &amp;  "!"   &amp;   "AA" &amp;  $B25 + 7  ) ), "n/a", INDIRECT(  "'" &amp; E$9 &amp; "'" &amp;  "!"   &amp;   "AA" &amp;  $B25 + 7  ) )</f>
        <v>5.7480473873720683E-2</v>
      </c>
      <c r="F25" s="98" cm="1">
        <f t="array" aca="1" ref="F25" ca="1" xml:space="preserve"> IF( ISERROR(INDIRECT(  "'" &amp; F$9 &amp; "'" &amp;  "!"   &amp;   "AA" &amp;  $B25 + 7  ) ), "n/a", INDIRECT(  "'" &amp; F$9 &amp; "'" &amp;  "!"   &amp;   "AA" &amp;  $B25 + 7  ) )</f>
        <v>5.7164276959367211E-2</v>
      </c>
    </row>
    <row r="26" spans="2:6" x14ac:dyDescent="0.25">
      <c r="B26" s="95">
        <v>16</v>
      </c>
      <c r="C26" s="98" cm="1">
        <f t="array" aca="1" ref="C26" ca="1" xml:space="preserve"> IF( ISERROR(INDIRECT(  "'" &amp; $C$9 &amp; "'" &amp;  "!"   &amp;   "AA" &amp;  $B26 + 7  ) ), "n/a", INDIRECT(  "'" &amp; $C$9 &amp; "'" &amp;  "!"   &amp;   "AA" &amp;  $B26 + 7  ) )</f>
        <v>5.6699202733615062E-2</v>
      </c>
      <c r="D26" s="98" cm="1">
        <f t="array" aca="1" ref="D26" ca="1" xml:space="preserve"> IF( ISERROR(INDIRECT(  "'" &amp; D$9 &amp; "'" &amp;  "!"   &amp;   "AA" &amp;  $B26 + 7  ) ), "n/a", INDIRECT(  "'" &amp; D$9 &amp; "'" &amp;  "!"   &amp;   "AA" &amp;  $B26 + 7  ) )</f>
        <v>5.7473385168087088E-2</v>
      </c>
      <c r="E26" s="98" cm="1">
        <f t="array" aca="1" ref="E26" ca="1" xml:space="preserve"> IF( ISERROR(INDIRECT(  "'" &amp; E$9 &amp; "'" &amp;  "!"   &amp;   "AA" &amp;  $B26 + 7  ) ), "n/a", INDIRECT(  "'" &amp; E$9 &amp; "'" &amp;  "!"   &amp;   "AA" &amp;  $B26 + 7  ) )</f>
        <v>5.7376465926778364E-2</v>
      </c>
      <c r="F26" s="98" cm="1">
        <f t="array" aca="1" ref="F26" ca="1" xml:space="preserve"> IF( ISERROR(INDIRECT(  "'" &amp; F$9 &amp; "'" &amp;  "!"   &amp;   "AA" &amp;  $B26 + 7  ) ), "n/a", INDIRECT(  "'" &amp; F$9 &amp; "'" &amp;  "!"   &amp;   "AA" &amp;  $B26 + 7  ) )</f>
        <v>5.7074456037402799E-2</v>
      </c>
    </row>
    <row r="27" spans="2:6" x14ac:dyDescent="0.25">
      <c r="B27" s="95">
        <v>17</v>
      </c>
      <c r="C27" s="98" cm="1">
        <f t="array" aca="1" ref="C27" ca="1" xml:space="preserve"> IF( ISERROR(INDIRECT(  "'" &amp; $C$9 &amp; "'" &amp;  "!"   &amp;   "AA" &amp;  $B27 + 7  ) ), "n/a", INDIRECT(  "'" &amp; $C$9 &amp; "'" &amp;  "!"   &amp;   "AA" &amp;  $B27 + 7  ) )</f>
        <v>5.6634389171125399E-2</v>
      </c>
      <c r="D27" s="98" cm="1">
        <f t="array" aca="1" ref="D27" ca="1" xml:space="preserve"> IF( ISERROR(INDIRECT(  "'" &amp; D$9 &amp; "'" &amp;  "!"   &amp;   "AA" &amp;  $B27 + 7  ) ), "n/a", INDIRECT(  "'" &amp; D$9 &amp; "'" &amp;  "!"   &amp;   "AA" &amp;  $B27 + 7  ) )</f>
        <v>5.7371008591431849E-2</v>
      </c>
      <c r="E27" s="98" cm="1">
        <f t="array" aca="1" ref="E27" ca="1" xml:space="preserve"> IF( ISERROR(INDIRECT(  "'" &amp; E$9 &amp; "'" &amp;  "!"   &amp;   "AA" &amp;  $B27 + 7  ) ), "n/a", INDIRECT(  "'" &amp; E$9 &amp; "'" &amp;  "!"   &amp;   "AA" &amp;  $B27 + 7  ) )</f>
        <v>5.727837770801858E-2</v>
      </c>
      <c r="F27" s="98" cm="1">
        <f t="array" aca="1" ref="F27" ca="1" xml:space="preserve"> IF( ISERROR(INDIRECT(  "'" &amp; F$9 &amp; "'" &amp;  "!"   &amp;   "AA" &amp;  $B27 + 7  ) ), "n/a", INDIRECT(  "'" &amp; F$9 &amp; "'" &amp;  "!"   &amp;   "AA" &amp;  $B27 + 7  ) )</f>
        <v>5.698987430346425E-2</v>
      </c>
    </row>
    <row r="28" spans="2:6" x14ac:dyDescent="0.25">
      <c r="B28" s="95">
        <v>18</v>
      </c>
      <c r="C28" s="98" cm="1">
        <f t="array" aca="1" ref="C28" ca="1" xml:space="preserve"> IF( ISERROR(INDIRECT(  "'" &amp; $C$9 &amp; "'" &amp;  "!"   &amp;   "AA" &amp;  $B28 + 7  ) ), "n/a", INDIRECT(  "'" &amp; $C$9 &amp; "'" &amp;  "!"   &amp;   "AA" &amp;  $B28 + 7  ) )</f>
        <v>5.6572779830929898E-2</v>
      </c>
      <c r="D28" s="98" cm="1">
        <f t="array" aca="1" ref="D28" ca="1" xml:space="preserve"> IF( ISERROR(INDIRECT(  "'" &amp; D$9 &amp; "'" &amp;  "!"   &amp;   "AA" &amp;  $B28 + 7  ) ), "n/a", INDIRECT(  "'" &amp; D$9 &amp; "'" &amp;  "!"   &amp;   "AA" &amp;  $B28 + 7  ) )</f>
        <v>5.7274559386389701E-2</v>
      </c>
      <c r="E28" s="98" cm="1">
        <f t="array" aca="1" ref="E28" ca="1" xml:space="preserve"> IF( ISERROR(INDIRECT(  "'" &amp; E$9 &amp; "'" &amp;  "!"   &amp;   "AA" &amp;  $B28 + 7  ) ), "n/a", INDIRECT(  "'" &amp; E$9 &amp; "'" &amp;  "!"   &amp;   "AA" &amp;  $B28 + 7  ) )</f>
        <v>5.7186003644293271E-2</v>
      </c>
      <c r="F28" s="98" cm="1">
        <f t="array" aca="1" ref="F28" ca="1" xml:space="preserve"> IF( ISERROR(INDIRECT(  "'" &amp; F$9 &amp; "'" &amp;  "!"   &amp;   "AA" &amp;  $B28 + 7  ) ), "n/a", INDIRECT(  "'" &amp; F$9 &amp; "'" &amp;  "!"   &amp;   "AA" &amp;  $B28 + 7  ) )</f>
        <v>5.6910282628413578E-2</v>
      </c>
    </row>
    <row r="29" spans="2:6" x14ac:dyDescent="0.25">
      <c r="B29" s="95">
        <v>19</v>
      </c>
      <c r="C29" s="98" cm="1">
        <f t="array" aca="1" ref="C29" ca="1" xml:space="preserve"> IF( ISERROR(INDIRECT(  "'" &amp; $C$9 &amp; "'" &amp;  "!"   &amp;   "AA" &amp;  $B29 + 7  ) ), "n/a", INDIRECT(  "'" &amp; $C$9 &amp; "'" &amp;  "!"   &amp;   "AA" &amp;  $B29 + 7  ) )</f>
        <v>5.6514323204944539E-2</v>
      </c>
      <c r="D29" s="98" cm="1">
        <f t="array" aca="1" ref="D29" ca="1" xml:space="preserve"> IF( ISERROR(INDIRECT(  "'" &amp; D$9 &amp; "'" &amp;  "!"   &amp;   "AA" &amp;  $B29 + 7  ) ), "n/a", INDIRECT(  "'" &amp; D$9 &amp; "'" &amp;  "!"   &amp;   "AA" &amp;  $B29 + 7  ) )</f>
        <v>5.7183789146629138E-2</v>
      </c>
      <c r="E29" s="98" cm="1">
        <f t="array" aca="1" ref="E29" ca="1" xml:space="preserve"> IF( ISERROR(INDIRECT(  "'" &amp; E$9 &amp; "'" &amp;  "!"   &amp;   "AA" &amp;  $B29 + 7  ) ), "n/a", INDIRECT(  "'" &amp; E$9 &amp; "'" &amp;  "!"   &amp;   "AA" &amp;  $B29 + 7  ) )</f>
        <v>5.7099085304201269E-2</v>
      </c>
      <c r="F29" s="98" cm="1">
        <f t="array" aca="1" ref="F29" ca="1" xml:space="preserve"> IF( ISERROR(INDIRECT(  "'" &amp; F$9 &amp; "'" &amp;  "!"   &amp;   "AA" &amp;  $B29 + 7  ) ), "n/a", INDIRECT(  "'" &amp; F$9 &amp; "'" &amp;  "!"   &amp;   "AA" &amp;  $B29 + 7  ) )</f>
        <v>5.6835411545234082E-2</v>
      </c>
    </row>
    <row r="30" spans="2:6" x14ac:dyDescent="0.25">
      <c r="B30" s="95">
        <v>20</v>
      </c>
      <c r="C30" s="98" cm="1">
        <f t="array" aca="1" ref="C30" ca="1" xml:space="preserve"> IF( ISERROR(INDIRECT(  "'" &amp; $C$9 &amp; "'" &amp;  "!"   &amp;   "AA" &amp;  $B30 + 7  ) ), "n/a", INDIRECT(  "'" &amp; $C$9 &amp; "'" &amp;  "!"   &amp;   "AA" &amp;  $B30 + 7  ) )</f>
        <v>5.6458926611085536E-2</v>
      </c>
      <c r="D30" s="98" cm="1">
        <f t="array" aca="1" ref="D30" ca="1" xml:space="preserve"> IF( ISERROR(INDIRECT(  "'" &amp; D$9 &amp; "'" &amp;  "!"   &amp;   "AA" &amp;  $B30 + 7  ) ), "n/a", INDIRECT(  "'" &amp; D$9 &amp; "'" &amp;  "!"   &amp;   "AA" &amp;  $B30 + 7  ) )</f>
        <v>5.7098412732549786E-2</v>
      </c>
      <c r="E30" s="98" cm="1">
        <f t="array" aca="1" ref="E30" ca="1" xml:space="preserve"> IF( ISERROR(INDIRECT(  "'" &amp; E$9 &amp; "'" &amp;  "!"   &amp;   "AA" &amp;  $B30 + 7  ) ), "n/a", INDIRECT(  "'" &amp; E$9 &amp; "'" &amp;  "!"   &amp;   "AA" &amp;  $B30 + 7  ) )</f>
        <v>5.7017336308271105E-2</v>
      </c>
      <c r="F30" s="98" cm="1">
        <f t="array" aca="1" ref="F30" ca="1" xml:space="preserve"> IF( ISERROR(INDIRECT(  "'" &amp; F$9 &amp; "'" &amp;  "!"   &amp;   "AA" &amp;  $B30 + 7  ) ), "n/a", INDIRECT(  "'" &amp; F$9 &amp; "'" &amp;  "!"   &amp;   "AA" &amp;  $B30 + 7  ) )</f>
        <v>5.6764984728347345E-2</v>
      </c>
    </row>
    <row r="31" spans="2:6" x14ac:dyDescent="0.25">
      <c r="B31" s="95">
        <v>21</v>
      </c>
      <c r="C31" s="98" cm="1">
        <f t="array" aca="1" ref="C31" ca="1" xml:space="preserve"> IF( ISERROR(INDIRECT(  "'" &amp; $C$9 &amp; "'" &amp;  "!"   &amp;   "AA" &amp;  $B31 + 7  ) ), "n/a", INDIRECT(  "'" &amp; $C$9 &amp; "'" &amp;  "!"   &amp;   "AA" &amp;  $B31 + 7  ) )</f>
        <v>5.6406471772180167E-2</v>
      </c>
      <c r="D31" s="98" cm="1">
        <f t="array" aca="1" ref="D31" ca="1" xml:space="preserve"> IF( ISERROR(INDIRECT(  "'" &amp; D$9 &amp; "'" &amp;  "!"   &amp;   "AA" &amp;  $B31 + 7  ) ), "n/a", INDIRECT(  "'" &amp; D$9 &amp; "'" &amp;  "!"   &amp;   "AA" &amp;  $B31 + 7  ) )</f>
        <v>5.701812777013382E-2</v>
      </c>
      <c r="E31" s="98" cm="1">
        <f t="array" aca="1" ref="E31" ca="1" xml:space="preserve"> IF( ISERROR(INDIRECT(  "'" &amp; E$9 &amp; "'" &amp;  "!"   &amp;   "AA" &amp;  $B31 + 7  ) ), "n/a", INDIRECT(  "'" &amp; E$9 &amp; "'" &amp;  "!"   &amp;   "AA" &amp;  $B31 + 7  ) )</f>
        <v>5.6940458735811772E-2</v>
      </c>
      <c r="F31" s="98" cm="1">
        <f t="array" aca="1" ref="F31" ca="1" xml:space="preserve"> IF( ISERROR(INDIRECT(  "'" &amp; F$9 &amp; "'" &amp;  "!"   &amp;   "AA" &amp;  $B31 + 7  ) ), "n/a", INDIRECT(  "'" &amp; F$9 &amp; "'" &amp;  "!"   &amp;   "AA" &amp;  $B31 + 7  ) )</f>
        <v>5.6698727677481964E-2</v>
      </c>
    </row>
    <row r="32" spans="2:6" x14ac:dyDescent="0.25">
      <c r="B32" s="95">
        <v>22</v>
      </c>
      <c r="C32" s="98" cm="1">
        <f t="array" aca="1" ref="C32" ca="1" xml:space="preserve"> IF( ISERROR(INDIRECT(  "'" &amp; $C$9 &amp; "'" &amp;  "!"   &amp;   "AA" &amp;  $B32 + 7  ) ), "n/a", INDIRECT(  "'" &amp; $C$9 &amp; "'" &amp;  "!"   &amp;   "AA" &amp;  $B32 + 7  ) )</f>
        <v>5.6356825511882924E-2</v>
      </c>
      <c r="D32" s="98" cm="1">
        <f t="array" aca="1" ref="D32" ca="1" xml:space="preserve"> IF( ISERROR(INDIRECT(  "'" &amp; D$9 &amp; "'" &amp;  "!"   &amp;   "AA" &amp;  $B32 + 7  ) ), "n/a", INDIRECT(  "'" &amp; D$9 &amp; "'" &amp;  "!"   &amp;   "AA" &amp;  $B32 + 7  ) )</f>
        <v>5.6942627523584477E-2</v>
      </c>
      <c r="E32" s="98" cm="1">
        <f t="array" aca="1" ref="E32" ca="1" xml:space="preserve"> IF( ISERROR(INDIRECT(  "'" &amp; E$9 &amp; "'" &amp;  "!"   &amp;   "AA" &amp;  $B32 + 7  ) ), "n/a", INDIRECT(  "'" &amp; E$9 &amp; "'" &amp;  "!"   &amp;   "AA" &amp;  $B32 + 7  ) )</f>
        <v>5.6868153889022999E-2</v>
      </c>
      <c r="F32" s="98" cm="1">
        <f t="array" aca="1" ref="F32" ca="1" xml:space="preserve"> IF( ISERROR(INDIRECT(  "'" &amp; F$9 &amp; "'" &amp;  "!"   &amp;   "AA" &amp;  $B32 + 7  ) ), "n/a", INDIRECT(  "'" &amp; F$9 &amp; "'" &amp;  "!"   &amp;   "AA" &amp;  $B32 + 7  ) )</f>
        <v>5.663637323234072E-2</v>
      </c>
    </row>
    <row r="33" spans="2:6" x14ac:dyDescent="0.25">
      <c r="B33" s="95">
        <v>23</v>
      </c>
      <c r="C33" s="98" cm="1">
        <f t="array" aca="1" ref="C33" ca="1" xml:space="preserve"> IF( ISERROR(INDIRECT(  "'" &amp; $C$9 &amp; "'" &amp;  "!"   &amp;   "AA" &amp;  $B33 + 7  ) ), "n/a", INDIRECT(  "'" &amp; $C$9 &amp; "'" &amp;  "!"   &amp;   "AA" &amp;  $B33 + 7  ) )</f>
        <v>5.6309847120123102E-2</v>
      </c>
      <c r="D33" s="98" cm="1">
        <f t="array" aca="1" ref="D33" ca="1" xml:space="preserve"> IF( ISERROR(INDIRECT(  "'" &amp; D$9 &amp; "'" &amp;  "!"   &amp;   "AA" &amp;  $B33 + 7  ) ), "n/a", INDIRECT(  "'" &amp; D$9 &amp; "'" &amp;  "!"   &amp;   "AA" &amp;  $B33 + 7  ) )</f>
        <v>5.6871609309969484E-2</v>
      </c>
      <c r="E33" s="98" cm="1">
        <f t="array" aca="1" ref="E33" ca="1" xml:space="preserve"> IF( ISERROR(INDIRECT(  "'" &amp; E$9 &amp; "'" &amp;  "!"   &amp;   "AA" &amp;  $B33 + 7  ) ), "n/a", INDIRECT(  "'" &amp; E$9 &amp; "'" &amp;  "!"   &amp;   "AA" &amp;  $B33 + 7  ) )</f>
        <v>5.6800129264983346E-2</v>
      </c>
      <c r="F33" s="98" cm="1">
        <f t="array" aca="1" ref="F33" ca="1" xml:space="preserve"> IF( ISERROR(INDIRECT(  "'" &amp; F$9 &amp; "'" &amp;  "!"   &amp;   "AA" &amp;  $B33 + 7  ) ), "n/a", INDIRECT(  "'" &amp; F$9 &amp; "'" &amp;  "!"   &amp;   "AA" &amp;  $B33 + 7  ) )</f>
        <v>5.6577664969374997E-2</v>
      </c>
    </row>
    <row r="34" spans="2:6" x14ac:dyDescent="0.25">
      <c r="B34" s="95">
        <v>24</v>
      </c>
      <c r="C34" s="98" cm="1">
        <f t="array" aca="1" ref="C34" ca="1" xml:space="preserve"> IF( ISERROR(INDIRECT(  "'" &amp; $C$9 &amp; "'" &amp;  "!"   &amp;   "AA" &amp;  $B34 + 7  ) ), "n/a", INDIRECT(  "'" &amp; $C$9 &amp; "'" &amp;  "!"   &amp;   "AA" &amp;  $B34 + 7  ) )</f>
        <v>5.6265393416904619E-2</v>
      </c>
      <c r="D34" s="98" cm="1">
        <f t="array" aca="1" ref="D34" ca="1" xml:space="preserve"> IF( ISERROR(INDIRECT(  "'" &amp; D$9 &amp; "'" &amp;  "!"   &amp;   "AA" &amp;  $B34 + 7  ) ), "n/a", INDIRECT(  "'" &amp; D$9 &amp; "'" &amp;  "!"   &amp;   "AA" &amp;  $B34 + 7  ) )</f>
        <v>5.6804779885760048E-2</v>
      </c>
      <c r="E34" s="98" cm="1">
        <f t="array" aca="1" ref="E34" ca="1" xml:space="preserve"> IF( ISERROR(INDIRECT(  "'" &amp; E$9 &amp; "'" &amp;  "!"   &amp;   "AA" &amp;  $B34 + 7  ) ), "n/a", INDIRECT(  "'" &amp; E$9 &amp; "'" &amp;  "!"   &amp;   "AA" &amp;  $B34 + 7  ) )</f>
        <v>5.6736102955742052E-2</v>
      </c>
      <c r="F34" s="98" cm="1">
        <f t="array" aca="1" ref="F34" ca="1" xml:space="preserve"> IF( ISERROR(INDIRECT(  "'" &amp; F$9 &amp; "'" &amp;  "!"   &amp;   "AA" &amp;  $B34 + 7  ) ), "n/a", INDIRECT(  "'" &amp; F$9 &amp; "'" &amp;  "!"   &amp;   "AA" &amp;  $B34 + 7  ) )</f>
        <v>5.6522359173126979E-2</v>
      </c>
    </row>
    <row r="35" spans="2:6" x14ac:dyDescent="0.25">
      <c r="B35" s="95">
        <v>25</v>
      </c>
      <c r="C35" s="98" cm="1">
        <f t="array" aca="1" ref="C35" ca="1" xml:space="preserve"> IF( ISERROR(INDIRECT(  "'" &amp; $C$9 &amp; "'" &amp;  "!"   &amp;   "AA" &amp;  $B35 + 7  ) ), "n/a", INDIRECT(  "'" &amp; $C$9 &amp; "'" &amp;  "!"   &amp;   "AA" &amp;  $B35 + 7  ) )</f>
        <v>5.6223322208502902E-2</v>
      </c>
      <c r="D35" s="98" cm="1">
        <f t="array" aca="1" ref="D35" ca="1" xml:space="preserve"> IF( ISERROR(INDIRECT(  "'" &amp; D$9 &amp; "'" &amp;  "!"   &amp;   "AA" &amp;  $B35 + 7  ) ), "n/a", INDIRECT(  "'" &amp; D$9 &amp; "'" &amp;  "!"   &amp;   "AA" &amp;  $B35 + 7  ) )</f>
        <v>5.6741858763692754E-2</v>
      </c>
      <c r="E35" s="98" cm="1">
        <f t="array" aca="1" ref="E35" ca="1" xml:space="preserve"> IF( ISERROR(INDIRECT(  "'" &amp; E$9 &amp; "'" &amp;  "!"   &amp;   "AA" &amp;  $B35 + 7  ) ), "n/a", INDIRECT(  "'" &amp; E$9 &amp; "'" &amp;  "!"   &amp;   "AA" &amp;  $B35 + 7  ) )</f>
        <v>5.6675806294209874E-2</v>
      </c>
      <c r="F35" s="98" cm="1">
        <f t="array" aca="1" ref="F35" ca="1" xml:space="preserve"> IF( ISERROR(INDIRECT(  "'" &amp; F$9 &amp; "'" &amp;  "!"   &amp;   "AA" &amp;  $B35 + 7  ) ), "n/a", INDIRECT(  "'" &amp; F$9 &amp; "'" &amp;  "!"   &amp;   "AA" &amp;  $B35 + 7  ) )</f>
        <v>5.6470225845531186E-2</v>
      </c>
    </row>
    <row r="36" spans="2:6" x14ac:dyDescent="0.25">
      <c r="B36" s="95">
        <v>26</v>
      </c>
      <c r="C36" s="98" cm="1">
        <f t="array" aca="1" ref="C36" ca="1" xml:space="preserve"> IF( ISERROR(INDIRECT(  "'" &amp; $C$9 &amp; "'" &amp;  "!"   &amp;   "AA" &amp;  $B36 + 7  ) ), "n/a", INDIRECT(  "'" &amp; $C$9 &amp; "'" &amp;  "!"   &amp;   "AA" &amp;  $B36 + 7  ) )</f>
        <v>5.6183494611619533E-2</v>
      </c>
      <c r="D36" s="98" cm="1">
        <f t="array" aca="1" ref="D36" ca="1" xml:space="preserve"> IF( ISERROR(INDIRECT(  "'" &amp; D$9 &amp; "'" &amp;  "!"   &amp;   "AA" &amp;  $B36 + 7  ) ), "n/a", INDIRECT(  "'" &amp; D$9 &amp; "'" &amp;  "!"   &amp;   "AA" &amp;  $B36 + 7  ) )</f>
        <v>5.6682580111258929E-2</v>
      </c>
      <c r="E36" s="98" cm="1">
        <f t="array" aca="1" ref="E36" ca="1" xml:space="preserve"> IF( ISERROR(INDIRECT(  "'" &amp; E$9 &amp; "'" &amp;  "!"   &amp;   "AA" &amp;  $B36 + 7  ) ), "n/a", INDIRECT(  "'" &amp; E$9 &amp; "'" &amp;  "!"   &amp;   "AA" &amp;  $B36 + 7  ) )</f>
        <v>5.6618985301327696E-2</v>
      </c>
      <c r="F36" s="98" cm="1">
        <f t="array" aca="1" ref="F36" ca="1" xml:space="preserve"> IF( ISERROR(INDIRECT(  "'" &amp; F$9 &amp; "'" &amp;  "!"   &amp;   "AA" &amp;  $B36 + 7  ) ), "n/a", INDIRECT(  "'" &amp; F$9 &amp; "'" &amp;  "!"   &amp;   "AA" &amp;  $B36 + 7  ) )</f>
        <v>5.6421049067344242E-2</v>
      </c>
    </row>
    <row r="37" spans="2:6" x14ac:dyDescent="0.25">
      <c r="B37" s="95">
        <v>27</v>
      </c>
      <c r="C37" s="98" cm="1">
        <f t="array" aca="1" ref="C37" ca="1" xml:space="preserve"> IF( ISERROR(INDIRECT(  "'" &amp; $C$9 &amp; "'" &amp;  "!"   &amp;   "AA" &amp;  $B37 + 7  ) ), "n/a", INDIRECT(  "'" &amp; $C$9 &amp; "'" &amp;  "!"   &amp;   "AA" &amp;  $B37 + 7  ) )</f>
        <v>5.614577657579134E-2</v>
      </c>
      <c r="D37" s="98" cm="1">
        <f t="array" aca="1" ref="D37" ca="1" xml:space="preserve"> IF( ISERROR(INDIRECT(  "'" &amp; D$9 &amp; "'" &amp;  "!"   &amp;   "AA" &amp;  $B37 + 7  ) ), "n/a", INDIRECT(  "'" &amp; D$9 &amp; "'" &amp;  "!"   &amp;   "AA" &amp;  $B37 + 7  ) )</f>
        <v>5.6626693678461404E-2</v>
      </c>
      <c r="E37" s="98" cm="1">
        <f t="array" aca="1" ref="E37" ca="1" xml:space="preserve"> IF( ISERROR(INDIRECT(  "'" &amp; E$9 &amp; "'" &amp;  "!"   &amp;   "AA" &amp;  $B37 + 7  ) ), "n/a", INDIRECT(  "'" &amp; E$9 &amp; "'" &amp;  "!"   &amp;   "AA" &amp;  $B37 + 7  ) )</f>
        <v>5.6565401316104547E-2</v>
      </c>
      <c r="F37" s="98" cm="1">
        <f t="array" aca="1" ref="F37" ca="1" xml:space="preserve"> IF( ISERROR(INDIRECT(  "'" &amp; F$9 &amp; "'" &amp;  "!"   &amp;   "AA" &amp;  $B37 + 7  ) ), "n/a", INDIRECT(  "'" &amp; F$9 &amp; "'" &amp;  "!"   &amp;   "AA" &amp;  $B37 + 7  ) )</f>
        <v>5.6374626926954052E-2</v>
      </c>
    </row>
    <row r="38" spans="2:6" x14ac:dyDescent="0.25">
      <c r="B38" s="95">
        <v>28</v>
      </c>
      <c r="C38" s="98" cm="1">
        <f t="array" aca="1" ref="C38" ca="1" xml:space="preserve"> IF( ISERROR(INDIRECT(  "'" &amp; $C$9 &amp; "'" &amp;  "!"   &amp;   "AA" &amp;  $B38 + 7  ) ), "n/a", INDIRECT(  "'" &amp; $C$9 &amp; "'" &amp;  "!"   &amp;   "AA" &amp;  $B38 + 7  ) )</f>
        <v>5.6110039836149372E-2</v>
      </c>
      <c r="D38" s="98" cm="1">
        <f t="array" aca="1" ref="D38" ca="1" xml:space="preserve"> IF( ISERROR(INDIRECT(  "'" &amp; D$9 &amp; "'" &amp;  "!"   &amp;   "AA" &amp;  $B38 + 7  ) ), "n/a", INDIRECT(  "'" &amp; D$9 &amp; "'" &amp;  "!"   &amp;   "AA" &amp;  $B38 + 7  ) )</f>
        <v>5.6573965065311871E-2</v>
      </c>
      <c r="E38" s="98" cm="1">
        <f t="array" aca="1" ref="E38" ca="1" xml:space="preserve"> IF( ISERROR(INDIRECT(  "'" &amp; E$9 &amp; "'" &amp;  "!"   &amp;   "AA" &amp;  $B38 + 7  ) ), "n/a", INDIRECT(  "'" &amp; E$9 &amp; "'" &amp;  "!"   &amp;   "AA" &amp;  $B38 + 7  ) )</f>
        <v>5.6514831073020577E-2</v>
      </c>
      <c r="F38" s="98" cm="1">
        <f t="array" aca="1" ref="F38" ca="1" xml:space="preserve"> IF( ISERROR(INDIRECT(  "'" &amp; F$9 &amp; "'" &amp;  "!"   &amp;   "AA" &amp;  $B38 + 7  ) ), "n/a", INDIRECT(  "'" &amp; F$9 &amp; "'" &amp;  "!"   &amp;   "AA" &amp;  $B38 + 7  ) )</f>
        <v>5.633077116522367E-2</v>
      </c>
    </row>
    <row r="39" spans="2:6" x14ac:dyDescent="0.25">
      <c r="B39" s="95">
        <v>29</v>
      </c>
      <c r="C39" s="98" cm="1">
        <f t="array" aca="1" ref="C39" ca="1" xml:space="preserve"> IF( ISERROR(INDIRECT(  "'" &amp; $C$9 &amp; "'" &amp;  "!"   &amp;   "AA" &amp;  $B39 + 7  ) ), "n/a", INDIRECT(  "'" &amp; $C$9 &amp; "'" &amp;  "!"   &amp;   "AA" &amp;  $B39 + 7  ) )</f>
        <v>5.6076162461249801E-2</v>
      </c>
      <c r="D39" s="98" cm="1">
        <f t="array" aca="1" ref="D39" ca="1" xml:space="preserve"> IF( ISERROR(INDIRECT(  "'" &amp; D$9 &amp; "'" &amp;  "!"   &amp;   "AA" &amp;  $B39 + 7  ) ), "n/a", INDIRECT(  "'" &amp; D$9 &amp; "'" &amp;  "!"   &amp;   "AA" &amp;  $B39 + 7  ) )</f>
        <v>5.6524175545883626E-2</v>
      </c>
      <c r="E39" s="98" cm="1">
        <f t="array" aca="1" ref="E39" ca="1" xml:space="preserve"> IF( ISERROR(INDIRECT(  "'" &amp; E$9 &amp; "'" &amp;  "!"   &amp;   "AA" &amp;  $B39 + 7  ) ), "n/a", INDIRECT(  "'" &amp; E$9 &amp; "'" &amp;  "!"   &amp;   "AA" &amp;  $B39 + 7  ) )</f>
        <v>5.6467066411321598E-2</v>
      </c>
      <c r="F39" s="98" cm="1">
        <f t="array" aca="1" ref="F39" ca="1" xml:space="preserve"> IF( ISERROR(INDIRECT(  "'" &amp; F$9 &amp; "'" &amp;  "!"   &amp;   "AA" &amp;  $B39 + 7  ) ), "n/a", INDIRECT(  "'" &amp; F$9 &amp; "'" &amp;  "!"   &amp;   "AA" &amp;  $B39 + 7  ) )</f>
        <v>5.6289306639561776E-2</v>
      </c>
    </row>
    <row r="40" spans="2:6" x14ac:dyDescent="0.25">
      <c r="B40" s="95">
        <v>30</v>
      </c>
      <c r="C40" s="98" cm="1">
        <f t="array" aca="1" ref="C40" ca="1" xml:space="preserve"> IF( ISERROR(INDIRECT(  "'" &amp; $C$9 &amp; "'" &amp;  "!"   &amp;   "AA" &amp;  $B40 + 7  ) ), "n/a", INDIRECT(  "'" &amp; $C$9 &amp; "'" &amp;  "!"   &amp;   "AA" &amp;  $B40 + 7  ) )</f>
        <v>5.6044029113855975E-2</v>
      </c>
      <c r="D40" s="98" cm="1">
        <f t="array" aca="1" ref="D40" ca="1" xml:space="preserve"> IF( ISERROR(INDIRECT(  "'" &amp; D$9 &amp; "'" &amp;  "!"   &amp;   "AA" &amp;  $B40 + 7  ) ), "n/a", INDIRECT(  "'" &amp; D$9 &amp; "'" &amp;  "!"   &amp;   "AA" &amp;  $B40 + 7  ) )</f>
        <v>5.6477121601038238E-2</v>
      </c>
      <c r="E40" s="98" cm="1">
        <f t="array" aca="1" ref="E40" ca="1" xml:space="preserve"> IF( ISERROR(INDIRECT(  "'" &amp; E$9 &amp; "'" &amp;  "!"   &amp;   "AA" &amp;  $B40 + 7  ) ), "n/a", INDIRECT(  "'" &amp; E$9 &amp; "'" &amp;  "!"   &amp;   "AA" &amp;  $B40 + 7  ) )</f>
        <v>5.642191374550487E-2</v>
      </c>
      <c r="F40" s="98" cm="1">
        <f t="array" aca="1" ref="F40" ca="1" xml:space="preserve"> IF( ISERROR(INDIRECT(  "'" &amp; F$9 &amp; "'" &amp;  "!"   &amp;   "AA" &amp;  $B40 + 7  ) ), "n/a", INDIRECT(  "'" &amp; F$9 &amp; "'" &amp;  "!"   &amp;   "AA" &amp;  $B40 + 7  ) )</f>
        <v>5.6250070679050301E-2</v>
      </c>
    </row>
    <row r="41" spans="2:6" x14ac:dyDescent="0.25">
      <c r="B41" s="95">
        <v>31</v>
      </c>
      <c r="C41" s="98" cm="1">
        <f t="array" aca="1" ref="C41" ca="1" xml:space="preserve"> IF( ISERROR(INDIRECT(  "'" &amp; $C$9 &amp; "'" &amp;  "!"   &amp;   "AA" &amp;  $B41 + 7  ) ), "n/a", INDIRECT(  "'" &amp; $C$9 &amp; "'" &amp;  "!"   &amp;   "AA" &amp;  $B41 + 7  ) )</f>
        <v>5.6013531109573522E-2</v>
      </c>
      <c r="D41" s="98" cm="1">
        <f t="array" aca="1" ref="D41" ca="1" xml:space="preserve"> IF( ISERROR(INDIRECT(  "'" &amp; D$9 &amp; "'" &amp;  "!"   &amp;   "AA" &amp;  $B41 + 7  ) ), "n/a", INDIRECT(  "'" &amp; D$9 &amp; "'" &amp;  "!"   &amp;   "AA" &amp;  $B41 + 7  ) )</f>
        <v>5.6432614266770154E-2</v>
      </c>
      <c r="E41" s="98" cm="1">
        <f t="array" aca="1" ref="E41" ca="1" xml:space="preserve"> IF( ISERROR(INDIRECT(  "'" &amp; E$9 &amp; "'" &amp;  "!"   &amp;   "AA" &amp;  $B41 + 7  ) ), "n/a", INDIRECT(  "'" &amp; E$9 &amp; "'" &amp;  "!"   &amp;   "AA" &amp;  $B41 + 7  ) )</f>
        <v>5.637919338774311E-2</v>
      </c>
      <c r="F41" s="98" cm="1">
        <f t="array" aca="1" ref="F41" ca="1" xml:space="preserve"> IF( ISERROR(INDIRECT(  "'" &amp; F$9 &amp; "'" &amp;  "!"   &amp;   "AA" &amp;  $B41 + 7  ) ), "n/a", INDIRECT(  "'" &amp; F$9 &amp; "'" &amp;  "!"   &amp;   "AA" &amp;  $B41 + 7  ) )</f>
        <v>5.6212912380564584E-2</v>
      </c>
    </row>
    <row r="42" spans="2:6" x14ac:dyDescent="0.25">
      <c r="B42" s="95">
        <v>32</v>
      </c>
      <c r="C42" s="98" cm="1">
        <f t="array" aca="1" ref="C42" ca="1" xml:space="preserve"> IF( ISERROR(INDIRECT(  "'" &amp; $C$9 &amp; "'" &amp;  "!"   &amp;   "AA" &amp;  $B42 + 7  ) ), "n/a", INDIRECT(  "'" &amp; $C$9 &amp; "'" &amp;  "!"   &amp;   "AA" &amp;  $B42 + 7  ) )</f>
        <v>5.5984566334826624E-2</v>
      </c>
      <c r="D42" s="98" cm="1">
        <f t="array" aca="1" ref="D42" ca="1" xml:space="preserve"> IF( ISERROR(INDIRECT(  "'" &amp; D$9 &amp; "'" &amp;  "!"   &amp;   "AA" &amp;  $B42 + 7  ) ), "n/a", INDIRECT(  "'" &amp; D$9 &amp; "'" &amp;  "!"   &amp;   "AA" &amp;  $B42 + 7  ) )</f>
        <v>5.6390478373331998E-2</v>
      </c>
      <c r="E42" s="98" cm="1">
        <f t="array" aca="1" ref="E42" ca="1" xml:space="preserve"> IF( ISERROR(INDIRECT(  "'" &amp; E$9 &amp; "'" &amp;  "!"   &amp;   "AA" &amp;  $B42 + 7  ) ), "n/a", INDIRECT(  "'" &amp; E$9 &amp; "'" &amp;  "!"   &amp;   "AA" &amp;  $B42 + 7  ) )</f>
        <v>5.6338738785861819E-2</v>
      </c>
      <c r="F42" s="98" cm="1">
        <f t="array" aca="1" ref="F42" ca="1" xml:space="preserve"> IF( ISERROR(INDIRECT(  "'" &amp; F$9 &amp; "'" &amp;  "!"   &amp;   "AA" &amp;  $B42 + 7  ) ), "n/a", INDIRECT(  "'" &amp; F$9 &amp; "'" &amp;  "!"   &amp;   "AA" &amp;  $B42 + 7  ) )</f>
        <v>5.6177691880465286E-2</v>
      </c>
    </row>
    <row r="43" spans="2:6" x14ac:dyDescent="0.25">
      <c r="B43" s="95">
        <v>33</v>
      </c>
      <c r="C43" s="98" cm="1">
        <f t="array" aca="1" ref="C43" ca="1" xml:space="preserve"> IF( ISERROR(INDIRECT(  "'" &amp; $C$9 &amp; "'" &amp;  "!"   &amp;   "AA" &amp;  $B43 + 7  ) ), "n/a", INDIRECT(  "'" &amp; $C$9 &amp; "'" &amp;  "!"   &amp;   "AA" &amp;  $B43 + 7  ) )</f>
        <v>5.5957039068830206E-2</v>
      </c>
      <c r="D43" s="98" cm="1">
        <f t="array" aca="1" ref="D43" ca="1" xml:space="preserve"> IF( ISERROR(INDIRECT(  "'" &amp; D$9 &amp; "'" &amp;  "!"   &amp;   "AA" &amp;  $B43 + 7  ) ), "n/a", INDIRECT(  "'" &amp; D$9 &amp; "'" &amp;  "!"   &amp;   "AA" &amp;  $B43 + 7  ) )</f>
        <v>5.6350551727766485E-2</v>
      </c>
      <c r="E43" s="98" cm="1">
        <f t="array" aca="1" ref="E43" ca="1" xml:space="preserve"> IF( ISERROR(INDIRECT(  "'" &amp; E$9 &amp; "'" &amp;  "!"   &amp;   "AA" &amp;  $B43 + 7  ) ), "n/a", INDIRECT(  "'" &amp; E$9 &amp; "'" &amp;  "!"   &amp;   "AA" &amp;  $B43 + 7  ) )</f>
        <v>5.6300395721263996E-2</v>
      </c>
      <c r="F43" s="98" cm="1">
        <f t="array" aca="1" ref="F43" ca="1" xml:space="preserve"> IF( ISERROR(INDIRECT(  "'" &amp; F$9 &amp; "'" &amp;  "!"   &amp;   "AA" &amp;  $B43 + 7  ) ), "n/a", INDIRECT(  "'" &amp; F$9 &amp; "'" &amp;  "!"   &amp;   "AA" &amp;  $B43 + 7  ) )</f>
        <v>5.6144279625560012E-2</v>
      </c>
    </row>
    <row r="44" spans="2:6" x14ac:dyDescent="0.25">
      <c r="B44" s="95">
        <v>34</v>
      </c>
      <c r="C44" s="98" cm="1">
        <f t="array" aca="1" ref="C44" ca="1" xml:space="preserve"> IF( ISERROR(INDIRECT(  "'" &amp; $C$9 &amp; "'" &amp;  "!"   &amp;   "AA" &amp;  $B44 + 7  ) ), "n/a", INDIRECT(  "'" &amp; $C$9 &amp; "'" &amp;  "!"   &amp;   "AA" &amp;  $B44 + 7  ) )</f>
        <v>5.593085974205203E-2</v>
      </c>
      <c r="D44" s="98" cm="1">
        <f t="array" aca="1" ref="D44" ca="1" xml:space="preserve"> IF( ISERROR(INDIRECT(  "'" &amp; D$9 &amp; "'" &amp;  "!"   &amp;   "AA" &amp;  $B44 + 7  ) ), "n/a", INDIRECT(  "'" &amp; D$9 &amp; "'" &amp;  "!"   &amp;   "AA" &amp;  $B44 + 7  ) )</f>
        <v>5.6312684276404568E-2</v>
      </c>
      <c r="E44" s="98" cm="1">
        <f t="array" aca="1" ref="E44" ca="1" xml:space="preserve"> IF( ISERROR(INDIRECT(  "'" &amp; E$9 &amp; "'" &amp;  "!"   &amp;   "AA" &amp;  $B44 + 7  ) ), "n/a", INDIRECT(  "'" &amp; E$9 &amp; "'" &amp;  "!"   &amp;   "AA" &amp;  $B44 + 7  ) )</f>
        <v>5.6264021497492545E-2</v>
      </c>
      <c r="F44" s="98" cm="1">
        <f t="array" aca="1" ref="F44" ca="1" xml:space="preserve"> IF( ISERROR(INDIRECT(  "'" &amp; F$9 &amp; "'" &amp;  "!"   &amp;   "AA" &amp;  $B44 + 7  ) ), "n/a", INDIRECT(  "'" &amp; F$9 &amp; "'" &amp;  "!"   &amp;   "AA" &amp;  $B44 + 7  ) )</f>
        <v>5.6112555659305174E-2</v>
      </c>
    </row>
    <row r="45" spans="2:6" x14ac:dyDescent="0.25">
      <c r="B45" s="95">
        <v>35</v>
      </c>
      <c r="C45" s="98" cm="1">
        <f t="array" aca="1" ref="C45" ca="1" xml:space="preserve"> IF( ISERROR(INDIRECT(  "'" &amp; $C$9 &amp; "'" &amp;  "!"   &amp;   "AA" &amp;  $B45 + 7  ) ), "n/a", INDIRECT(  "'" &amp; $C$9 &amp; "'" &amp;  "!"   &amp;   "AA" &amp;  $B45 + 7  ) )</f>
        <v>5.5905944654801587E-2</v>
      </c>
      <c r="D45" s="98" cm="1">
        <f t="array" aca="1" ref="D45" ca="1" xml:space="preserve"> IF( ISERROR(INDIRECT(  "'" &amp; D$9 &amp; "'" &amp;  "!"   &amp;   "AA" &amp;  $B45 + 7  ) ), "n/a", INDIRECT(  "'" &amp; D$9 &amp; "'" &amp;  "!"   &amp;   "AA" &amp;  $B45 + 7  ) )</f>
        <v>5.6276737272406896E-2</v>
      </c>
      <c r="E45" s="98" cm="1">
        <f t="array" aca="1" ref="E45" ca="1" xml:space="preserve"> IF( ISERROR(INDIRECT(  "'" &amp; E$9 &amp; "'" &amp;  "!"   &amp;   "AA" &amp;  $B45 + 7  ) ), "n/a", INDIRECT(  "'" &amp; E$9 &amp; "'" &amp;  "!"   &amp;   "AA" &amp;  $B45 + 7  ) )</f>
        <v>5.6229484140343677E-2</v>
      </c>
      <c r="F45" s="98" cm="1">
        <f t="array" aca="1" ref="F45" ca="1" xml:space="preserve"> IF( ISERROR(INDIRECT(  "'" &amp; F$9 &amp; "'" &amp;  "!"   &amp;   "AA" &amp;  $B45 + 7  ) ), "n/a", INDIRECT(  "'" &amp; F$9 &amp; "'" &amp;  "!"   &amp;   "AA" &amp;  $B45 + 7  ) )</f>
        <v>5.6082408933736394E-2</v>
      </c>
    </row>
    <row r="46" spans="2:6" x14ac:dyDescent="0.25">
      <c r="B46" s="95">
        <v>36</v>
      </c>
      <c r="C46" s="98" cm="1">
        <f t="array" aca="1" ref="C46" ca="1" xml:space="preserve"> IF( ISERROR(INDIRECT(  "'" &amp; $C$9 &amp; "'" &amp;  "!"   &amp;   "AA" &amp;  $B46 + 7  ) ), "n/a", INDIRECT(  "'" &amp; $C$9 &amp; "'" &amp;  "!"   &amp;   "AA" &amp;  $B46 + 7  ) )</f>
        <v>5.5882215673089597E-2</v>
      </c>
      <c r="D46" s="98" cm="1">
        <f t="array" aca="1" ref="D46" ca="1" xml:space="preserve"> IF( ISERROR(INDIRECT(  "'" &amp; D$9 &amp; "'" &amp;  "!"   &amp;   "AA" &amp;  $B46 + 7  ) ), "n/a", INDIRECT(  "'" &amp; D$9 &amp; "'" &amp;  "!"   &amp;   "AA" &amp;  $B46 + 7  ) )</f>
        <v>5.6242582465187541E-2</v>
      </c>
      <c r="E46" s="98" cm="1">
        <f t="array" aca="1" ref="E46" ca="1" xml:space="preserve"> IF( ISERROR(INDIRECT(  "'" &amp; E$9 &amp; "'" &amp;  "!"   &amp;   "AA" &amp;  $B46 + 7  ) ), "n/a", INDIRECT(  "'" &amp; E$9 &amp; "'" &amp;  "!"   &amp;   "AA" &amp;  $B46 + 7  ) )</f>
        <v>5.6196661623412414E-2</v>
      </c>
      <c r="F46" s="98" cm="1">
        <f t="array" aca="1" ref="F46" ca="1" xml:space="preserve"> IF( ISERROR(INDIRECT(  "'" &amp; F$9 &amp; "'" &amp;  "!"   &amp;   "AA" &amp;  $B46 + 7  ) ), "n/a", INDIRECT(  "'" &amp; F$9 &amp; "'" &amp;  "!"   &amp;   "AA" &amp;  $B46 + 7  ) )</f>
        <v>5.6053736653679964E-2</v>
      </c>
    </row>
    <row r="47" spans="2:6" x14ac:dyDescent="0.25">
      <c r="B47" s="95">
        <v>37</v>
      </c>
      <c r="C47" s="98" cm="1">
        <f t="array" aca="1" ref="C47" ca="1" xml:space="preserve"> IF( ISERROR(INDIRECT(  "'" &amp; $C$9 &amp; "'" &amp;  "!"   &amp;   "AA" &amp;  $B47 + 7  ) ), "n/a", INDIRECT(  "'" &amp; $C$9 &amp; "'" &amp;  "!"   &amp;   "AA" &amp;  $B47 + 7  ) )</f>
        <v>5.5859599914126257E-2</v>
      </c>
      <c r="D47" s="98" cm="1">
        <f t="array" aca="1" ref="D47" ca="1" xml:space="preserve"> IF( ISERROR(INDIRECT(  "'" &amp; D$9 &amp; "'" &amp;  "!"   &amp;   "AA" &amp;  $B47 + 7  ) ), "n/a", INDIRECT(  "'" &amp; D$9 &amp; "'" &amp;  "!"   &amp;   "AA" &amp;  $B47 + 7  ) )</f>
        <v>5.6210101322647255E-2</v>
      </c>
      <c r="E47" s="98" cm="1">
        <f t="array" aca="1" ref="E47" ca="1" xml:space="preserve"> IF( ISERROR(INDIRECT(  "'" &amp; E$9 &amp; "'" &amp;  "!"   &amp;   "AA" &amp;  $B47 + 7  ) ), "n/a", INDIRECT(  "'" &amp; E$9 &amp; "'" &amp;  "!"   &amp;   "AA" &amp;  $B47 + 7  ) )</f>
        <v>5.6165441127952631E-2</v>
      </c>
      <c r="F47" s="98" cm="1">
        <f t="array" aca="1" ref="F47" ca="1" xml:space="preserve"> IF( ISERROR(INDIRECT(  "'" &amp; F$9 &amp; "'" &amp;  "!"   &amp;   "AA" &amp;  $B47 + 7  ) ), "n/a", INDIRECT(  "'" &amp; F$9 &amp; "'" &amp;  "!"   &amp;   "AA" &amp;  $B47 + 7  ) )</f>
        <v>5.6026443657027469E-2</v>
      </c>
    </row>
    <row r="48" spans="2:6" x14ac:dyDescent="0.25">
      <c r="B48" s="95">
        <v>38</v>
      </c>
      <c r="C48" s="98" cm="1">
        <f t="array" aca="1" ref="C48" ca="1" xml:space="preserve"> IF( ISERROR(INDIRECT(  "'" &amp; $C$9 &amp; "'" &amp;  "!"   &amp;   "AA" &amp;  $B48 + 7  ) ), "n/a", INDIRECT(  "'" &amp; $C$9 &amp; "'" &amp;  "!"   &amp;   "AA" &amp;  $B48 + 7  ) )</f>
        <v>5.5838029430297809E-2</v>
      </c>
      <c r="D48" s="98" cm="1">
        <f t="array" aca="1" ref="D48" ca="1" xml:space="preserve"> IF( ISERROR(INDIRECT(  "'" &amp; D$9 &amp; "'" &amp;  "!"   &amp;   "AA" &amp;  $B48 + 7  ) ), "n/a", INDIRECT(  "'" &amp; D$9 &amp; "'" &amp;  "!"   &amp;   "AA" &amp;  $B48 + 7  ) )</f>
        <v>5.6179184292928896E-2</v>
      </c>
      <c r="E48" s="98" cm="1">
        <f t="array" aca="1" ref="E48" ca="1" xml:space="preserve"> IF( ISERROR(INDIRECT(  "'" &amp; E$9 &amp; "'" &amp;  "!"   &amp;   "AA" &amp;  $B48 + 7  ) ), "n/a", INDIRECT(  "'" &amp; E$9 &amp; "'" &amp;  "!"   &amp;   "AA" &amp;  $B48 + 7  ) )</f>
        <v>5.613571834233233E-2</v>
      </c>
      <c r="F48" s="98" cm="1">
        <f t="array" aca="1" ref="F48" ca="1" xml:space="preserve"> IF( ISERROR(INDIRECT(  "'" &amp; F$9 &amp; "'" &amp;  "!"   &amp;   "AA" &amp;  $B48 + 7  ) ), "n/a", INDIRECT(  "'" &amp; F$9 &amp; "'" &amp;  "!"   &amp;   "AA" &amp;  $B48 + 7  ) )</f>
        <v>5.6000441832880998E-2</v>
      </c>
    </row>
    <row r="49" spans="2:6" x14ac:dyDescent="0.25">
      <c r="B49" s="95">
        <v>39</v>
      </c>
      <c r="C49" s="98" cm="1">
        <f t="array" aca="1" ref="C49" ca="1" xml:space="preserve"> IF( ISERROR(INDIRECT(  "'" &amp; $C$9 &amp; "'" &amp;  "!"   &amp;   "AA" &amp;  $B49 + 7  ) ), "n/a", INDIRECT(  "'" &amp; $C$9 &amp; "'" &amp;  "!"   &amp;   "AA" &amp;  $B49 + 7  ) )</f>
        <v>5.5817440897853121E-2</v>
      </c>
      <c r="D49" s="98" cm="1">
        <f t="array" aca="1" ref="D49" ca="1" xml:space="preserve"> IF( ISERROR(INDIRECT(  "'" &amp; D$9 &amp; "'" &amp;  "!"   &amp;   "AA" &amp;  $B49 + 7  ) ), "n/a", INDIRECT(  "'" &amp; D$9 &amp; "'" &amp;  "!"   &amp;   "AA" &amp;  $B49 + 7  ) )</f>
        <v>5.6149730109385843E-2</v>
      </c>
      <c r="E49" s="98" cm="1">
        <f t="array" aca="1" ref="E49" ca="1" xml:space="preserve"> IF( ISERROR(INDIRECT(  "'" &amp; E$9 &amp; "'" &amp;  "!"   &amp;   "AA" &amp;  $B49 + 7  ) ), "n/a", INDIRECT(  "'" &amp; E$9 &amp; "'" &amp;  "!"   &amp;   "AA" &amp;  $B49 + 7  ) )</f>
        <v>5.6107396803823262E-2</v>
      </c>
      <c r="F49" s="98" cm="1">
        <f t="array" aca="1" ref="F49" ca="1" xml:space="preserve"> IF( ISERROR(INDIRECT(  "'" &amp; F$9 &amp; "'" &amp;  "!"   &amp;   "AA" &amp;  $B49 + 7  ) ), "n/a", INDIRECT(  "'" &amp; F$9 &amp; "'" &amp;  "!"   &amp;   "AA" &amp;  $B49 + 7  ) )</f>
        <v>5.5975649578005493E-2</v>
      </c>
    </row>
    <row r="50" spans="2:6" x14ac:dyDescent="0.25">
      <c r="B50" s="95">
        <v>40</v>
      </c>
      <c r="C50" s="98" cm="1">
        <f t="array" aca="1" ref="C50" ca="1" xml:space="preserve"> IF( ISERROR(INDIRECT(  "'" &amp; $C$9 &amp; "'" &amp;  "!"   &amp;   "AA" &amp;  $B50 + 7  ) ), "n/a", INDIRECT(  "'" &amp; $C$9 &amp; "'" &amp;  "!"   &amp;   "AA" &amp;  $B50 + 7  ) )</f>
        <v>5.5797775314600395E-2</v>
      </c>
      <c r="D50" s="98" cm="1">
        <f t="array" aca="1" ref="D50" ca="1" xml:space="preserve"> IF( ISERROR(INDIRECT(  "'" &amp; D$9 &amp; "'" &amp;  "!"   &amp;   "AA" &amp;  $B50 + 7  ) ), "n/a", INDIRECT(  "'" &amp; D$9 &amp; "'" &amp;  "!"   &amp;   "AA" &amp;  $B50 + 7  ) )</f>
        <v>5.6121645140336351E-2</v>
      </c>
      <c r="E50" s="98" cm="1">
        <f t="array" aca="1" ref="E50" ca="1" xml:space="preserve"> IF( ISERROR(INDIRECT(  "'" &amp; E$9 &amp; "'" &amp;  "!"   &amp;   "AA" &amp;  $B50 + 7  ) ), "n/a", INDIRECT(  "'" &amp; E$9 &amp; "'" &amp;  "!"   &amp;   "AA" &amp;  $B50 + 7  ) )</f>
        <v>5.6080387283672373E-2</v>
      </c>
      <c r="F50" s="98" cm="1">
        <f t="array" aca="1" ref="F50" ca="1" xml:space="preserve"> IF( ISERROR(INDIRECT(  "'" &amp; F$9 &amp; "'" &amp;  "!"   &amp;   "AA" &amp;  $B50 + 7  ) ), "n/a", INDIRECT(  "'" &amp; F$9 &amp; "'" &amp;  "!"   &amp;   "AA" &amp;  $B50 + 7  ) )</f>
        <v>5.5951991291064207E-2</v>
      </c>
    </row>
    <row r="51" spans="2:6" x14ac:dyDescent="0.25">
      <c r="B51" s="95">
        <v>41</v>
      </c>
      <c r="C51" s="98" cm="1">
        <f t="array" aca="1" ref="C51" ca="1" xml:space="preserve"> IF( ISERROR(INDIRECT(  "'" &amp; $C$9 &amp; "'" &amp;  "!"   &amp;   "AA" &amp;  $B51 + 7  ) ), "n/a", INDIRECT(  "'" &amp; $C$9 &amp; "'" &amp;  "!"   &amp;   "AA" &amp;  $B51 + 7  ) )</f>
        <v>5.5778977709476596E-2</v>
      </c>
      <c r="D51" s="98" cm="1">
        <f t="array" aca="1" ref="D51" ca="1" xml:space="preserve"> IF( ISERROR(INDIRECT(  "'" &amp; D$9 &amp; "'" &amp;  "!"   &amp;   "AA" &amp;  $B51 + 7  ) ), "n/a", INDIRECT(  "'" &amp; D$9 &amp; "'" &amp;  "!"   &amp;   "AA" &amp;  $B51 + 7  ) )</f>
        <v>5.6094842783688259E-2</v>
      </c>
      <c r="E51" s="98" cm="1">
        <f t="array" aca="1" ref="E51" ca="1" xml:space="preserve"> IF( ISERROR(INDIRECT(  "'" &amp; E$9 &amp; "'" &amp;  "!"   &amp;   "AA" &amp;  $B51 + 7  ) ), "n/a", INDIRECT(  "'" &amp; E$9 &amp; "'" &amp;  "!"   &amp;   "AA" &amp;  $B51 + 7  ) )</f>
        <v>5.6054607215158647E-2</v>
      </c>
      <c r="F51" s="98" cm="1">
        <f t="array" aca="1" ref="F51" ca="1" xml:space="preserve"> IF( ISERROR(INDIRECT(  "'" &amp; F$9 &amp; "'" &amp;  "!"   &amp;   "AA" &amp;  $B51 + 7  ) ), "n/a", INDIRECT(  "'" &amp; F$9 &amp; "'" &amp;  "!"   &amp;   "AA" &amp;  $B51 + 7  ) )</f>
        <v>5.5929396903483308E-2</v>
      </c>
    </row>
    <row r="52" spans="2:6" x14ac:dyDescent="0.25">
      <c r="B52" s="95">
        <v>42</v>
      </c>
      <c r="C52" s="98" cm="1">
        <f t="array" aca="1" ref="C52" ca="1" xml:space="preserve"> IF( ISERROR(INDIRECT(  "'" &amp; $C$9 &amp; "'" &amp;  "!"   &amp;   "AA" &amp;  $B52 + 7  ) ), "n/a", INDIRECT(  "'" &amp; $C$9 &amp; "'" &amp;  "!"   &amp;   "AA" &amp;  $B52 + 7  ) )</f>
        <v>5.5760996865801271E-2</v>
      </c>
      <c r="D52" s="98" cm="1">
        <f t="array" aca="1" ref="D52" ca="1" xml:space="preserve"> IF( ISERROR(INDIRECT(  "'" &amp; D$9 &amp; "'" &amp;  "!"   &amp;   "AA" &amp;  $B52 + 7  ) ), "n/a", INDIRECT(  "'" &amp; D$9 &amp; "'" &amp;  "!"   &amp;   "AA" &amp;  $B52 + 7  ) )</f>
        <v>5.6069242905502303E-2</v>
      </c>
      <c r="E52" s="98" cm="1">
        <f t="array" aca="1" ref="E52" ca="1" xml:space="preserve"> IF( ISERROR(INDIRECT(  "'" &amp; E$9 &amp; "'" &amp;  "!"   &amp;   "AA" &amp;  $B52 + 7  ) ), "n/a", INDIRECT(  "'" &amp; E$9 &amp; "'" &amp;  "!"   &amp;   "AA" &amp;  $B52 + 7  ) )</f>
        <v>5.6029980163485371E-2</v>
      </c>
      <c r="F52" s="98" cm="1">
        <f t="array" aca="1" ref="F52" ca="1" xml:space="preserve"> IF( ISERROR(INDIRECT(  "'" &amp; F$9 &amp; "'" &amp;  "!"   &amp;   "AA" &amp;  $B52 + 7  ) ), "n/a", INDIRECT(  "'" &amp; F$9 &amp; "'" &amp;  "!"   &amp;   "AA" &amp;  $B52 + 7  ) )</f>
        <v>5.5907801445371774E-2</v>
      </c>
    </row>
    <row r="53" spans="2:6" x14ac:dyDescent="0.25">
      <c r="B53" s="95">
        <v>43</v>
      </c>
      <c r="C53" s="98" cm="1">
        <f t="array" aca="1" ref="C53" ca="1" xml:space="preserve"> IF( ISERROR(INDIRECT(  "'" &amp; $C$9 &amp; "'" &amp;  "!"   &amp;   "AA" &amp;  $B53 + 7  ) ), "n/a", INDIRECT(  "'" &amp; $C$9 &amp; "'" &amp;  "!"   &amp;   "AA" &amp;  $B53 + 7  ) )</f>
        <v>5.574378505924904E-2</v>
      </c>
      <c r="D53" s="98" cm="1">
        <f t="array" aca="1" ref="D53" ca="1" xml:space="preserve"> IF( ISERROR(INDIRECT(  "'" &amp; D$9 &amp; "'" &amp;  "!"   &amp;   "AA" &amp;  $B53 + 7  ) ), "n/a", INDIRECT(  "'" &amp; D$9 &amp; "'" &amp;  "!"   &amp;   "AA" &amp;  $B53 + 7  ) )</f>
        <v>5.6044771320889586E-2</v>
      </c>
      <c r="E53" s="98" cm="1">
        <f t="array" aca="1" ref="E53" ca="1" xml:space="preserve"> IF( ISERROR(INDIRECT(  "'" &amp; E$9 &amp; "'" &amp;  "!"   &amp;   "AA" &amp;  $B53 + 7  ) ), "n/a", INDIRECT(  "'" &amp; E$9 &amp; "'" &amp;  "!"   &amp;   "AA" &amp;  $B53 + 7  ) )</f>
        <v>5.6006435335819615E-2</v>
      </c>
      <c r="F53" s="98" cm="1">
        <f t="array" aca="1" ref="F53" ca="1" xml:space="preserve"> IF( ISERROR(INDIRECT(  "'" &amp; F$9 &amp; "'" &amp;  "!"   &amp;   "AA" &amp;  $B53 + 7  ) ), "n/a", INDIRECT(  "'" &amp; F$9 &amp; "'" &amp;  "!"   &amp;   "AA" &amp;  $B53 + 7  ) )</f>
        <v>5.5887144644664488E-2</v>
      </c>
    </row>
    <row r="54" spans="2:6" x14ac:dyDescent="0.25">
      <c r="B54" s="95">
        <v>44</v>
      </c>
      <c r="C54" s="98" cm="1">
        <f t="array" aca="1" ref="C54" ca="1" xml:space="preserve"> IF( ISERROR(INDIRECT(  "'" &amp; $C$9 &amp; "'" &amp;  "!"   &amp;   "AA" &amp;  $B54 + 7  ) ), "n/a", INDIRECT(  "'" &amp; $C$9 &amp; "'" &amp;  "!"   &amp;   "AA" &amp;  $B54 + 7  ) )</f>
        <v>5.57272978109975E-2</v>
      </c>
      <c r="D54" s="98" cm="1">
        <f t="array" aca="1" ref="D54" ca="1" xml:space="preserve"> IF( ISERROR(INDIRECT(  "'" &amp; D$9 &amp; "'" &amp;  "!"   &amp;   "AA" &amp;  $B54 + 7  ) ), "n/a", INDIRECT(  "'" &amp; D$9 &amp; "'" &amp;  "!"   &amp;   "AA" &amp;  $B54 + 7  ) )</f>
        <v>5.602135931520591E-2</v>
      </c>
      <c r="E54" s="98" cm="1">
        <f t="array" aca="1" ref="E54" ca="1" xml:space="preserve"> IF( ISERROR(INDIRECT(  "'" &amp; E$9 &amp; "'" &amp;  "!"   &amp;   "AA" &amp;  $B54 + 7  ) ), "n/a", INDIRECT(  "'" &amp; E$9 &amp; "'" &amp;  "!"   &amp;   "AA" &amp;  $B54 + 7  ) )</f>
        <v>5.598390712942658E-2</v>
      </c>
      <c r="F54" s="98" cm="1">
        <f t="array" aca="1" ref="F54" ca="1" xml:space="preserve"> IF( ISERROR(INDIRECT(  "'" &amp; F$9 &amp; "'" &amp;  "!"   &amp;   "AA" &amp;  $B54 + 7  ) ), "n/a", INDIRECT(  "'" &amp; F$9 &amp; "'" &amp;  "!"   &amp;   "AA" &amp;  $B54 + 7  ) )</f>
        <v>5.5867370557530549E-2</v>
      </c>
    </row>
    <row r="55" spans="2:6" x14ac:dyDescent="0.25">
      <c r="B55" s="95">
        <v>45</v>
      </c>
      <c r="C55" s="98" cm="1">
        <f t="array" aca="1" ref="C55" ca="1" xml:space="preserve"> IF( ISERROR(INDIRECT(  "'" &amp; $C$9 &amp; "'" &amp;  "!"   &amp;   "AA" &amp;  $B55 + 7  ) ), "n/a", INDIRECT(  "'" &amp; $C$9 &amp; "'" &amp;  "!"   &amp;   "AA" &amp;  $B55 + 7  ) )</f>
        <v>5.5711493656114275E-2</v>
      </c>
      <c r="D55" s="98" cm="1">
        <f t="array" aca="1" ref="D55" ca="1" xml:space="preserve"> IF( ISERROR(INDIRECT(  "'" &amp; D$9 &amp; "'" &amp;  "!"   &amp;   "AA" &amp;  $B55 + 7  ) ), "n/a", INDIRECT(  "'" &amp; D$9 &amp; "'" &amp;  "!"   &amp;   "AA" &amp;  $B55 + 7  ) )</f>
        <v>5.5998943203262819E-2</v>
      </c>
      <c r="E55" s="98" cm="1">
        <f t="array" aca="1" ref="E55" ca="1" xml:space="preserve"> IF( ISERROR(INDIRECT(  "'" &amp; E$9 &amp; "'" &amp;  "!"   &amp;   "AA" &amp;  $B55 + 7  ) ), "n/a", INDIRECT(  "'" &amp; E$9 &amp; "'" &amp;  "!"   &amp;   "AA" &amp;  $B55 + 7  ) )</f>
        <v>5.5962334715670581E-2</v>
      </c>
      <c r="F55" s="98" cm="1">
        <f t="array" aca="1" ref="F55" ca="1" xml:space="preserve"> IF( ISERROR(INDIRECT(  "'" &amp; F$9 &amp; "'" &amp;  "!"   &amp;   "AA" &amp;  $B55 + 7  ) ), "n/a", INDIRECT(  "'" &amp; F$9 &amp; "'" &amp;  "!"   &amp;   "AA" &amp;  $B55 + 7  ) )</f>
        <v>5.5848427228028852E-2</v>
      </c>
    </row>
    <row r="56" spans="2:6" x14ac:dyDescent="0.25">
      <c r="B56" s="95">
        <v>46</v>
      </c>
      <c r="C56" s="98" cm="1">
        <f t="array" aca="1" ref="C56" ca="1" xml:space="preserve"> IF( ISERROR(INDIRECT(  "'" &amp; $C$9 &amp; "'" &amp;  "!"   &amp;   "AA" &amp;  $B56 + 7  ) ), "n/a", INDIRECT(  "'" &amp; $C$9 &amp; "'" &amp;  "!"   &amp;   "AA" &amp;  $B56 + 7  ) )</f>
        <v>5.5696333926938957E-2</v>
      </c>
      <c r="D56" s="98" cm="1">
        <f t="array" aca="1" ref="D56" ca="1" xml:space="preserve"> IF( ISERROR(INDIRECT(  "'" &amp; D$9 &amp; "'" &amp;  "!"   &amp;   "AA" &amp;  $B56 + 7  ) ), "n/a", INDIRECT(  "'" &amp; D$9 &amp; "'" &amp;  "!"   &amp;   "AA" &amp;  $B56 + 7  ) )</f>
        <v>5.5977463924143045E-2</v>
      </c>
      <c r="E56" s="98" cm="1">
        <f t="array" aca="1" ref="E56" ca="1" xml:space="preserve"> IF( ISERROR(INDIRECT(  "'" &amp; E$9 &amp; "'" &amp;  "!"   &amp;   "AA" &amp;  $B56 + 7  ) ), "n/a", INDIRECT(  "'" &amp; E$9 &amp; "'" &amp;  "!"   &amp;   "AA" &amp;  $B56 + 7  ) )</f>
        <v>5.5941661657560315E-2</v>
      </c>
      <c r="F56" s="98" cm="1">
        <f t="array" aca="1" ref="F56" ca="1" xml:space="preserve"> IF( ISERROR(INDIRECT(  "'" &amp; F$9 &amp; "'" &amp;  "!"   &amp;   "AA" &amp;  $B56 + 7  ) ), "n/a", INDIRECT(  "'" &amp; F$9 &amp; "'" &amp;  "!"   &amp;   "AA" &amp;  $B56 + 7  ) )</f>
        <v>5.5830266374997217E-2</v>
      </c>
    </row>
    <row r="57" spans="2:6" x14ac:dyDescent="0.25">
      <c r="B57" s="95">
        <v>47</v>
      </c>
      <c r="C57" s="98" cm="1">
        <f t="array" aca="1" ref="C57" ca="1" xml:space="preserve"> IF( ISERROR(INDIRECT(  "'" &amp; $C$9 &amp; "'" &amp;  "!"   &amp;   "AA" &amp;  $B57 + 7  ) ), "n/a", INDIRECT(  "'" &amp; $C$9 &amp; "'" &amp;  "!"   &amp;   "AA" &amp;  $B57 + 7  ) )</f>
        <v>5.5681782551017411E-2</v>
      </c>
      <c r="D57" s="98" cm="1">
        <f t="array" aca="1" ref="D57" ca="1" xml:space="preserve"> IF( ISERROR(INDIRECT(  "'" &amp; D$9 &amp; "'" &amp;  "!"   &amp;   "AA" &amp;  $B57 + 7  ) ), "n/a", INDIRECT(  "'" &amp; D$9 &amp; "'" &amp;  "!"   &amp;   "AA" &amp;  $B57 + 7  ) )</f>
        <v>5.595686666918831E-2</v>
      </c>
      <c r="E57" s="98" cm="1">
        <f t="array" aca="1" ref="E57" ca="1" xml:space="preserve"> IF( ISERROR(INDIRECT(  "'" &amp; E$9 &amp; "'" &amp;  "!"   &amp;   "AA" &amp;  $B57 + 7  ) ), "n/a", INDIRECT(  "'" &amp; E$9 &amp; "'" &amp;  "!"   &amp;   "AA" &amp;  $B57 + 7  ) )</f>
        <v>5.5921835558510047E-2</v>
      </c>
      <c r="F57" s="98" cm="1">
        <f t="array" aca="1" ref="F57" ca="1" xml:space="preserve"> IF( ISERROR(INDIRECT(  "'" &amp; F$9 &amp; "'" &amp;  "!"   &amp;   "AA" &amp;  $B57 + 7  ) ), "n/a", INDIRECT(  "'" &amp; F$9 &amp; "'" &amp;  "!"   &amp;   "AA" &amp;  $B57 + 7  ) )</f>
        <v>5.5812843104213306E-2</v>
      </c>
    </row>
    <row r="58" spans="2:6" x14ac:dyDescent="0.25">
      <c r="B58" s="95">
        <v>48</v>
      </c>
      <c r="C58" s="98" cm="1">
        <f t="array" aca="1" ref="C58" ca="1" xml:space="preserve"> IF( ISERROR(INDIRECT(  "'" &amp; $C$9 &amp; "'" &amp;  "!"   &amp;   "AA" &amp;  $B58 + 7  ) ), "n/a", INDIRECT(  "'" &amp; $C$9 &amp; "'" &amp;  "!"   &amp;   "AA" &amp;  $B58 + 7  ) )</f>
        <v>5.5667805863016895E-2</v>
      </c>
      <c r="D58" s="98" cm="1">
        <f t="array" aca="1" ref="D58" ca="1" xml:space="preserve"> IF( ISERROR(INDIRECT(  "'" &amp; D$9 &amp; "'" &amp;  "!"   &amp;   "AA" &amp;  $B58 + 7  ) ), "n/a", INDIRECT(  "'" &amp; D$9 &amp; "'" &amp;  "!"   &amp;   "AA" &amp;  $B58 + 7  ) )</f>
        <v>5.5937100540750295E-2</v>
      </c>
      <c r="E58" s="98" cm="1">
        <f t="array" aca="1" ref="E58" ca="1" xml:space="preserve"> IF( ISERROR(INDIRECT(  "'" &amp; E$9 &amp; "'" &amp;  "!"   &amp;   "AA" &amp;  $B58 + 7  ) ), "n/a", INDIRECT(  "'" &amp; E$9 &amp; "'" &amp;  "!"   &amp;   "AA" &amp;  $B58 + 7  ) )</f>
        <v>5.5902807740035421E-2</v>
      </c>
      <c r="F58" s="98" cm="1">
        <f t="array" aca="1" ref="F58" ca="1" xml:space="preserve"> IF( ISERROR(INDIRECT(  "'" &amp; F$9 &amp; "'" &amp;  "!"   &amp;   "AA" &amp;  $B58 + 7  ) ), "n/a", INDIRECT(  "'" &amp; F$9 &amp; "'" &amp;  "!"   &amp;   "AA" &amp;  $B58 + 7  ) )</f>
        <v>5.5796115643936162E-2</v>
      </c>
    </row>
    <row r="59" spans="2:6" x14ac:dyDescent="0.25">
      <c r="B59" s="95">
        <v>49</v>
      </c>
      <c r="C59" s="98" cm="1">
        <f t="array" aca="1" ref="C59" ca="1" xml:space="preserve"> IF( ISERROR(INDIRECT(  "'" &amp; $C$9 &amp; "'" &amp;  "!"   &amp;   "AA" &amp;  $B59 + 7  ) ), "n/a", INDIRECT(  "'" &amp; $C$9 &amp; "'" &amp;  "!"   &amp;   "AA" &amp;  $B59 + 7  ) )</f>
        <v>5.5654372429947641E-2</v>
      </c>
      <c r="D59" s="98" cm="1">
        <f t="array" aca="1" ref="D59" ca="1" xml:space="preserve"> IF( ISERROR(INDIRECT(  "'" &amp; D$9 &amp; "'" &amp;  "!"   &amp;   "AA" &amp;  $B59 + 7  ) ), "n/a", INDIRECT(  "'" &amp; D$9 &amp; "'" &amp;  "!"   &amp;   "AA" &amp;  $B59 + 7  ) )</f>
        <v>5.5918118239375314E-2</v>
      </c>
      <c r="E59" s="98" cm="1">
        <f t="array" aca="1" ref="E59" ca="1" xml:space="preserve"> IF( ISERROR(INDIRECT(  "'" &amp; E$9 &amp; "'" &amp;  "!"   &amp;   "AA" &amp;  $B59 + 7  ) ), "n/a", INDIRECT(  "'" &amp; E$9 &amp; "'" &amp;  "!"   &amp;   "AA" &amp;  $B59 + 7  ) )</f>
        <v>5.5884532946182341E-2</v>
      </c>
      <c r="F59" s="98" cm="1">
        <f t="array" aca="1" ref="F59" ca="1" xml:space="preserve"> IF( ISERROR(INDIRECT(  "'" &amp; F$9 &amp; "'" &amp;  "!"   &amp;   "AA" &amp;  $B59 + 7  ) ), "n/a", INDIRECT(  "'" &amp; F$9 &amp; "'" &amp;  "!"   &amp;   "AA" &amp;  $B59 + 7  ) )</f>
        <v>5.578004510202339E-2</v>
      </c>
    </row>
    <row r="60" spans="2:6" x14ac:dyDescent="0.25">
      <c r="B60" s="95">
        <v>50</v>
      </c>
      <c r="C60" s="98" cm="1">
        <f t="array" aca="1" ref="C60" ca="1" xml:space="preserve"> IF( ISERROR(INDIRECT(  "'" &amp; $C$9 &amp; "'" &amp;  "!"   &amp;   "AA" &amp;  $B60 + 7  ) ), "n/a", INDIRECT(  "'" &amp; $C$9 &amp; "'" &amp;  "!"   &amp;   "AA" &amp;  $B60 + 7  ) )</f>
        <v>5.5641452888982146E-2</v>
      </c>
      <c r="D60" s="98" cm="1">
        <f t="array" aca="1" ref="D60" ca="1" xml:space="preserve"> IF( ISERROR(INDIRECT(  "'" &amp; D$9 &amp; "'" &amp;  "!"   &amp;   "AA" &amp;  $B60 + 7  ) ), "n/a", INDIRECT(  "'" &amp; D$9 &amp; "'" &amp;  "!"   &amp;   "AA" &amp;  $B60 + 7  ) )</f>
        <v>5.5899875777192021E-2</v>
      </c>
      <c r="E60" s="98" cm="1">
        <f t="array" aca="1" ref="E60" ca="1" xml:space="preserve"> IF( ISERROR(INDIRECT(  "'" &amp; E$9 &amp; "'" &amp;  "!"   &amp;   "AA" &amp;  $B60 + 7  ) ), "n/a", INDIRECT(  "'" &amp; E$9 &amp; "'" &amp;  "!"   &amp;   "AA" &amp;  $B60 + 7  ) )</f>
        <v>5.5866969072587702E-2</v>
      </c>
      <c r="F60" s="98" cm="1">
        <f t="array" aca="1" ref="F60" ca="1" xml:space="preserve"> IF( ISERROR(INDIRECT(  "'" &amp; F$9 &amp; "'" &amp;  "!"   &amp;   "AA" &amp;  $B60 + 7  ) ), "n/a", INDIRECT(  "'" &amp; F$9 &amp; "'" &amp;  "!"   &amp;   "AA" &amp;  $B60 + 7  ) )</f>
        <v>5.5764595242928205E-2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F9AF-39EC-4229-9E98-0F9FEF64B88D}">
  <sheetPr codeName="Sheet2"/>
  <dimension ref="B1:AI72"/>
  <sheetViews>
    <sheetView tabSelected="1" zoomScale="80" zoomScaleNormal="80" workbookViewId="0">
      <selection activeCell="N25" sqref="N25"/>
    </sheetView>
  </sheetViews>
  <sheetFormatPr defaultColWidth="8.7109375" defaultRowHeight="18.95" customHeight="1" x14ac:dyDescent="0.25"/>
  <cols>
    <col min="1" max="1" width="5.5703125" style="1" customWidth="1"/>
    <col min="2" max="2" width="11.85546875" style="1" customWidth="1"/>
    <col min="3" max="10" width="13.5703125" style="1" customWidth="1"/>
    <col min="11" max="11" width="15.42578125" style="1" customWidth="1"/>
    <col min="12" max="15" width="8.7109375" style="1"/>
    <col min="16" max="16" width="13.5703125" style="1" customWidth="1"/>
    <col min="17" max="17" width="13.5703125" style="2" customWidth="1"/>
    <col min="18" max="23" width="13.5703125" style="1" customWidth="1"/>
    <col min="24" max="25" width="8.7109375" style="1"/>
    <col min="26" max="26" width="5.140625" style="1" customWidth="1"/>
    <col min="27" max="29" width="18.5703125" style="1" customWidth="1"/>
    <col min="30" max="30" width="5.28515625" style="1" customWidth="1"/>
    <col min="31" max="33" width="18.5703125" style="1" customWidth="1"/>
    <col min="34" max="34" width="8.7109375" style="1"/>
    <col min="35" max="35" width="12.5703125" style="1" customWidth="1"/>
    <col min="36" max="16384" width="8.7109375" style="1"/>
  </cols>
  <sheetData>
    <row r="1" spans="2:35" ht="35.1" customHeight="1" x14ac:dyDescent="0.25"/>
    <row r="2" spans="2:35" ht="21" customHeight="1" x14ac:dyDescent="0.25">
      <c r="B2" s="140" t="s">
        <v>68</v>
      </c>
      <c r="C2" s="140"/>
      <c r="D2" s="140"/>
      <c r="E2" s="140"/>
      <c r="F2" s="140"/>
      <c r="G2" s="140"/>
      <c r="H2" s="140"/>
      <c r="I2" s="140"/>
      <c r="J2" s="140"/>
      <c r="K2" s="140"/>
      <c r="AA2" s="136" t="s">
        <v>40</v>
      </c>
      <c r="AB2" s="136"/>
      <c r="AC2" s="136"/>
      <c r="AE2" s="136" t="s">
        <v>46</v>
      </c>
      <c r="AF2" s="136"/>
      <c r="AG2" s="136"/>
    </row>
    <row r="3" spans="2:35" ht="18.95" customHeight="1" x14ac:dyDescent="0.25">
      <c r="B3" s="36" t="s">
        <v>48</v>
      </c>
      <c r="D3" s="2"/>
      <c r="F3" s="42" t="s">
        <v>22</v>
      </c>
      <c r="G3" s="36" t="s">
        <v>65</v>
      </c>
      <c r="H3" s="35"/>
      <c r="I3" s="35"/>
      <c r="J3" s="28" t="s">
        <v>16</v>
      </c>
      <c r="K3" s="27">
        <v>0.75</v>
      </c>
      <c r="Q3" s="36"/>
      <c r="X3" s="24"/>
      <c r="AA3" s="137" t="s">
        <v>65</v>
      </c>
      <c r="AB3" s="137"/>
      <c r="AC3" s="137"/>
      <c r="AE3" s="137" t="str">
        <f>AA3</f>
        <v>End- Asadh (2081)</v>
      </c>
      <c r="AF3" s="137"/>
      <c r="AG3" s="137"/>
    </row>
    <row r="4" spans="2:35" ht="18.95" customHeight="1" x14ac:dyDescent="0.25">
      <c r="B4" s="37"/>
      <c r="D4" s="2"/>
      <c r="H4" s="35"/>
      <c r="I4" s="35"/>
      <c r="J4" s="28" t="s">
        <v>17</v>
      </c>
      <c r="K4" s="38">
        <v>0.2</v>
      </c>
      <c r="Q4" s="138" t="s">
        <v>24</v>
      </c>
      <c r="R4" s="138"/>
      <c r="S4" s="138"/>
      <c r="T4" s="138"/>
      <c r="U4" s="138"/>
      <c r="V4" s="138"/>
      <c r="W4" s="138"/>
      <c r="AA4" s="139" t="s">
        <v>47</v>
      </c>
      <c r="AB4" s="139"/>
      <c r="AC4" s="139"/>
      <c r="AE4" s="139" t="str">
        <f>AA4</f>
        <v>Nepali risk-free curves - General bucket</v>
      </c>
      <c r="AF4" s="139"/>
      <c r="AG4" s="139"/>
    </row>
    <row r="5" spans="2:35" ht="18.95" customHeight="1" x14ac:dyDescent="0.25">
      <c r="B5" s="36" t="s">
        <v>35</v>
      </c>
      <c r="C5" s="36"/>
      <c r="D5" s="2"/>
      <c r="E5" s="2"/>
      <c r="G5" s="35"/>
      <c r="H5" s="35"/>
      <c r="I5" s="35"/>
      <c r="J5" s="28" t="s">
        <v>21</v>
      </c>
      <c r="K5" s="26">
        <v>20</v>
      </c>
      <c r="AA5" s="132" t="s">
        <v>23</v>
      </c>
      <c r="AB5" s="132" t="s">
        <v>42</v>
      </c>
      <c r="AC5" s="132" t="s">
        <v>43</v>
      </c>
      <c r="AE5" s="133" t="str">
        <f>AA5</f>
        <v>General 
non-stressed 
zero coupon rates</v>
      </c>
      <c r="AF5" s="133" t="str">
        <f>AB5</f>
        <v>General 
Stress up 
zero coupon rates</v>
      </c>
      <c r="AG5" s="133" t="str">
        <f>AC5</f>
        <v>General 
Stress down 
zero coupon rates</v>
      </c>
      <c r="AI5" s="124" t="s">
        <v>45</v>
      </c>
    </row>
    <row r="6" spans="2:35" ht="18.95" customHeight="1" x14ac:dyDescent="0.25">
      <c r="B6" s="2"/>
      <c r="C6" s="2"/>
      <c r="D6" s="2"/>
      <c r="E6" s="2"/>
      <c r="F6" s="2"/>
      <c r="G6" s="2"/>
      <c r="H6" s="2"/>
      <c r="AA6" s="132"/>
      <c r="AB6" s="132"/>
      <c r="AC6" s="132"/>
      <c r="AE6" s="134"/>
      <c r="AF6" s="134"/>
      <c r="AG6" s="134"/>
      <c r="AI6" s="125"/>
    </row>
    <row r="7" spans="2:35" ht="18.95" customHeight="1" thickBot="1" x14ac:dyDescent="0.3">
      <c r="B7" s="5"/>
      <c r="C7" s="2" t="s">
        <v>5</v>
      </c>
      <c r="D7" s="127" t="s">
        <v>14</v>
      </c>
      <c r="E7" s="128"/>
      <c r="F7" s="128"/>
      <c r="G7" s="128"/>
      <c r="H7" s="128"/>
      <c r="I7" s="129"/>
      <c r="K7" s="130" t="s">
        <v>20</v>
      </c>
      <c r="Q7" s="61"/>
      <c r="R7" s="61" t="s">
        <v>41</v>
      </c>
      <c r="S7" s="61" t="s">
        <v>51</v>
      </c>
      <c r="T7" s="61" t="s">
        <v>58</v>
      </c>
      <c r="U7" s="61" t="s">
        <v>61</v>
      </c>
      <c r="V7" s="61" t="s">
        <v>66</v>
      </c>
      <c r="W7" s="61">
        <v>20240731</v>
      </c>
      <c r="AA7" s="132"/>
      <c r="AB7" s="132"/>
      <c r="AC7" s="132"/>
      <c r="AE7" s="135"/>
      <c r="AF7" s="135"/>
      <c r="AG7" s="135"/>
      <c r="AI7" s="126"/>
    </row>
    <row r="8" spans="2:35" ht="18.95" customHeight="1" x14ac:dyDescent="0.25">
      <c r="B8" s="3"/>
      <c r="C8" s="4" t="s">
        <v>1</v>
      </c>
      <c r="D8" s="6" t="s">
        <v>0</v>
      </c>
      <c r="E8" s="6" t="s">
        <v>13</v>
      </c>
      <c r="F8" s="6" t="s">
        <v>2</v>
      </c>
      <c r="G8" s="6" t="s">
        <v>3</v>
      </c>
      <c r="H8" s="6" t="s">
        <v>4</v>
      </c>
      <c r="I8" s="7" t="s">
        <v>6</v>
      </c>
      <c r="J8" s="8" t="s">
        <v>7</v>
      </c>
      <c r="K8" s="131"/>
      <c r="P8" s="31"/>
      <c r="Q8" s="31" t="s">
        <v>25</v>
      </c>
      <c r="R8" s="43">
        <v>6.1448999999999997E-2</v>
      </c>
      <c r="S8" s="43">
        <v>6.1461500000000002E-2</v>
      </c>
      <c r="T8" s="43">
        <v>6.2969500000000012E-2</v>
      </c>
      <c r="U8" s="43">
        <v>6.2387499999999999E-2</v>
      </c>
      <c r="V8" s="46">
        <v>6.20835E-2</v>
      </c>
      <c r="W8" s="46">
        <v>6.0461000000000008E-2</v>
      </c>
      <c r="Z8" s="2">
        <v>1</v>
      </c>
      <c r="AA8" s="85">
        <v>6.2083499999999854E-2</v>
      </c>
      <c r="AB8" s="85">
        <f>AA8*(1+AI8)</f>
        <v>9.6229424999999771E-2</v>
      </c>
      <c r="AC8" s="85">
        <f>AA8*(1-AI8)</f>
        <v>2.7937574999999933E-2</v>
      </c>
      <c r="AD8" s="86"/>
      <c r="AE8" s="87">
        <f xml:space="preserve"> ( 1 +AA8 ) ^-($Z8 - 0.5)</f>
        <v>0.97033270399711991</v>
      </c>
      <c r="AF8" s="87">
        <f t="shared" ref="AF8:AG57" si="0" xml:space="preserve"> ( 1 +AB8 ) ^-($Z8 - 0.5)</f>
        <v>0.95510093976339128</v>
      </c>
      <c r="AG8" s="87">
        <f t="shared" si="0"/>
        <v>0.98631725130885772</v>
      </c>
      <c r="AI8" s="29">
        <v>0.55000000000000004</v>
      </c>
    </row>
    <row r="9" spans="2:35" ht="18.95" customHeight="1" thickBot="1" x14ac:dyDescent="0.3">
      <c r="B9" s="25">
        <v>20240731</v>
      </c>
      <c r="C9" s="2" t="s">
        <v>10</v>
      </c>
      <c r="D9" s="2" t="s">
        <v>8</v>
      </c>
      <c r="E9" s="2" t="s">
        <v>9</v>
      </c>
      <c r="F9" s="2" t="s">
        <v>11</v>
      </c>
      <c r="G9" s="2" t="s">
        <v>12</v>
      </c>
      <c r="H9" s="2" t="s">
        <v>15</v>
      </c>
      <c r="I9" s="2"/>
      <c r="J9" s="2"/>
      <c r="P9" s="31"/>
      <c r="Q9" s="31" t="s">
        <v>26</v>
      </c>
      <c r="R9" s="44">
        <v>5.8356500000000006E-2</v>
      </c>
      <c r="S9" s="44">
        <v>5.8463000000000001E-2</v>
      </c>
      <c r="T9" s="44">
        <v>6.0868499999999999E-2</v>
      </c>
      <c r="U9" s="44">
        <v>5.9854000000000004E-2</v>
      </c>
      <c r="V9" s="47">
        <v>5.9566000000000001E-2</v>
      </c>
      <c r="W9" s="47">
        <v>5.7346500000000002E-2</v>
      </c>
      <c r="Z9" s="2">
        <v>2</v>
      </c>
      <c r="AA9" s="85">
        <v>5.9566000000000008E-2</v>
      </c>
      <c r="AB9" s="85">
        <f t="shared" ref="AB9:AB58" si="1">AA9*(1+AI9)</f>
        <v>9.2327300000000015E-2</v>
      </c>
      <c r="AC9" s="85">
        <f t="shared" ref="AC9:AC58" si="2">AA9*(1-AI9)</f>
        <v>2.6804700000000001E-2</v>
      </c>
      <c r="AD9" s="86"/>
      <c r="AE9" s="87">
        <f t="shared" ref="AE9:AE57" si="3" xml:space="preserve"> ( 1 +AA9 ) ^-($Z9 - 0.5)</f>
        <v>0.91687045653234722</v>
      </c>
      <c r="AF9" s="87">
        <f t="shared" si="0"/>
        <v>0.87593285849818103</v>
      </c>
      <c r="AG9" s="87">
        <f t="shared" si="0"/>
        <v>0.96109922742479459</v>
      </c>
      <c r="AI9" s="29">
        <v>0.55000000000000004</v>
      </c>
    </row>
    <row r="10" spans="2:35" ht="18.95" customHeight="1" x14ac:dyDescent="0.25">
      <c r="B10" s="9">
        <v>1</v>
      </c>
      <c r="C10" s="32">
        <v>6.6750000000000007</v>
      </c>
      <c r="D10" s="16">
        <v>5.1160000000000005</v>
      </c>
      <c r="E10" s="16">
        <v>2.7870000000000008</v>
      </c>
      <c r="F10" s="17">
        <v>3.7880000000000007</v>
      </c>
      <c r="G10" s="17">
        <v>4.4010000000000007</v>
      </c>
      <c r="H10" s="17">
        <v>1.6020000000000012</v>
      </c>
      <c r="I10" s="17">
        <f>IF(  ABS( MAX( D10:H10 ) )  &gt;  ABS(  MIN(D10:H10 ) ),
                                                 (  SUM(D10:H10) - ABS( MAX(D10:H10) ) ) / 4,
                                                  (  SUM(D10:H10) +  ABS( MIN(D10:H10)  )  )   / 4 )</f>
        <v>3.1445000000000007</v>
      </c>
      <c r="J10" s="18">
        <f xml:space="preserve"> IF( I10 &gt; 0, MAX( -$K$3, -I10*$K$4 ), MIN( $K$3, -I10*$K$4 )  )</f>
        <v>-0.62890000000000024</v>
      </c>
      <c r="K10" s="12">
        <f>C10+J10</f>
        <v>6.0461000000000009</v>
      </c>
      <c r="P10" s="62"/>
      <c r="Q10" s="31" t="s">
        <v>27</v>
      </c>
      <c r="R10" s="44">
        <v>5.7672499999999995E-2</v>
      </c>
      <c r="S10" s="44">
        <v>5.7722999999999997E-2</v>
      </c>
      <c r="T10" s="44">
        <v>6.0403000000000005E-2</v>
      </c>
      <c r="U10" s="44">
        <v>5.9068499999999996E-2</v>
      </c>
      <c r="V10" s="47">
        <v>5.8774E-2</v>
      </c>
      <c r="W10" s="47">
        <v>5.6396500000000002E-2</v>
      </c>
      <c r="Z10" s="2">
        <v>3</v>
      </c>
      <c r="AA10" s="85">
        <v>5.8774000000000104E-2</v>
      </c>
      <c r="AB10" s="85">
        <f t="shared" si="1"/>
        <v>9.1099700000000158E-2</v>
      </c>
      <c r="AC10" s="85">
        <f t="shared" si="2"/>
        <v>2.6448300000000043E-2</v>
      </c>
      <c r="AD10" s="86"/>
      <c r="AE10" s="87">
        <f t="shared" si="3"/>
        <v>0.86694556692433455</v>
      </c>
      <c r="AF10" s="87">
        <f t="shared" si="0"/>
        <v>0.80415341219500924</v>
      </c>
      <c r="AG10" s="87">
        <f t="shared" si="0"/>
        <v>0.93682247360979354</v>
      </c>
      <c r="AI10" s="29">
        <v>0.55000000000000004</v>
      </c>
    </row>
    <row r="11" spans="2:35" ht="18.95" customHeight="1" x14ac:dyDescent="0.25">
      <c r="B11" s="10">
        <v>2</v>
      </c>
      <c r="C11" s="33">
        <v>6.3530000000000006</v>
      </c>
      <c r="D11" s="19">
        <v>4.8040000000000003</v>
      </c>
      <c r="E11" s="15">
        <v>2.9250000000000007</v>
      </c>
      <c r="F11" s="15">
        <v>3.3920000000000003</v>
      </c>
      <c r="G11" s="15">
        <v>4.202</v>
      </c>
      <c r="H11" s="15">
        <v>1.8480000000000008</v>
      </c>
      <c r="I11" s="15">
        <f t="shared" ref="I11:I19" si="4">IF(  ABS( MAX( D11:H11 ) )  &gt;  ABS(  MIN(D11:H11 ) ),
                                                 (  SUM(D11:H11) - ABS( MAX(D11:H11) ) ) / 4,
                                                  (  SUM(D11:H11) +  ABS( MIN(D11:H11)  )  )   / 4 )</f>
        <v>3.0917500000000007</v>
      </c>
      <c r="J11" s="20">
        <f t="shared" ref="J11:J19" si="5" xml:space="preserve"> IF( I11 &gt; 0, MAX( -$K$3, -I11*$K$4 ), MIN( $K$3, -I11*$K$4 )  )</f>
        <v>-0.61835000000000018</v>
      </c>
      <c r="K11" s="13">
        <f t="shared" ref="K11:K19" si="6">C11+J11</f>
        <v>5.7346500000000002</v>
      </c>
      <c r="P11" s="31"/>
      <c r="Q11" s="31" t="s">
        <v>28</v>
      </c>
      <c r="R11" s="44">
        <v>5.7444499999999996E-2</v>
      </c>
      <c r="S11" s="44">
        <v>5.7372500000000007E-2</v>
      </c>
      <c r="T11" s="44">
        <v>6.0170500000000002E-2</v>
      </c>
      <c r="U11" s="44">
        <v>5.8667999999999998E-2</v>
      </c>
      <c r="V11" s="47">
        <v>5.8368000000000003E-2</v>
      </c>
      <c r="W11" s="47">
        <v>5.6055499999999994E-2</v>
      </c>
      <c r="Z11" s="2">
        <v>4</v>
      </c>
      <c r="AA11" s="85">
        <v>5.8367999999999975E-2</v>
      </c>
      <c r="AB11" s="85">
        <f t="shared" si="1"/>
        <v>9.0470399999999965E-2</v>
      </c>
      <c r="AC11" s="85">
        <f t="shared" si="2"/>
        <v>2.6265599999999986E-2</v>
      </c>
      <c r="AD11" s="86"/>
      <c r="AE11" s="87">
        <f t="shared" si="3"/>
        <v>0.81992012938277137</v>
      </c>
      <c r="AF11" s="87">
        <f t="shared" si="0"/>
        <v>0.73850155623101155</v>
      </c>
      <c r="AG11" s="87">
        <f t="shared" si="0"/>
        <v>0.9132523507586493</v>
      </c>
      <c r="AI11" s="29">
        <v>0.55000000000000004</v>
      </c>
    </row>
    <row r="12" spans="2:35" ht="18.95" customHeight="1" thickBot="1" x14ac:dyDescent="0.3">
      <c r="B12" s="10">
        <v>3</v>
      </c>
      <c r="C12" s="33">
        <v>6.2600000000000007</v>
      </c>
      <c r="D12" s="19">
        <v>4.6910000000000007</v>
      </c>
      <c r="E12" s="15">
        <v>3.0610000000000008</v>
      </c>
      <c r="F12" s="15">
        <v>3.1940000000000008</v>
      </c>
      <c r="G12" s="15">
        <v>4.128000000000001</v>
      </c>
      <c r="H12" s="15">
        <v>2.0240000000000009</v>
      </c>
      <c r="I12" s="15">
        <f t="shared" si="4"/>
        <v>3.1017500000000005</v>
      </c>
      <c r="J12" s="20">
        <f t="shared" si="5"/>
        <v>-0.62035000000000018</v>
      </c>
      <c r="K12" s="13">
        <f t="shared" si="6"/>
        <v>5.6396500000000005</v>
      </c>
      <c r="P12" s="31"/>
      <c r="Q12" s="31" t="s">
        <v>29</v>
      </c>
      <c r="R12" s="45">
        <v>5.7464500000000002E-2</v>
      </c>
      <c r="S12" s="45">
        <v>5.7370999999999998E-2</v>
      </c>
      <c r="T12" s="45">
        <v>6.01615E-2</v>
      </c>
      <c r="U12" s="45">
        <v>5.8615500000000001E-2</v>
      </c>
      <c r="V12" s="48">
        <v>5.8257000000000003E-2</v>
      </c>
      <c r="W12" s="48">
        <v>5.5993500000000002E-2</v>
      </c>
      <c r="Z12" s="2">
        <v>5</v>
      </c>
      <c r="AA12" s="85">
        <v>5.8257000000000003E-2</v>
      </c>
      <c r="AB12" s="85">
        <f t="shared" si="1"/>
        <v>7.5734100000000013E-2</v>
      </c>
      <c r="AC12" s="85">
        <f t="shared" si="2"/>
        <v>4.0779900000000001E-2</v>
      </c>
      <c r="AD12" s="86"/>
      <c r="AE12" s="87">
        <f t="shared" si="3"/>
        <v>0.77506803381815692</v>
      </c>
      <c r="AF12" s="87">
        <f t="shared" si="0"/>
        <v>0.71999219659948699</v>
      </c>
      <c r="AG12" s="87">
        <f t="shared" si="0"/>
        <v>0.83538171754615154</v>
      </c>
      <c r="AI12" s="30">
        <v>0.3</v>
      </c>
    </row>
    <row r="13" spans="2:35" ht="18.95" customHeight="1" x14ac:dyDescent="0.25">
      <c r="B13" s="10">
        <v>4</v>
      </c>
      <c r="C13" s="33">
        <v>6.2249999999999996</v>
      </c>
      <c r="D13" s="19">
        <v>4.6040000000000001</v>
      </c>
      <c r="E13" s="15">
        <v>3.1509999999999998</v>
      </c>
      <c r="F13" s="15">
        <v>3.0569999999999995</v>
      </c>
      <c r="G13" s="15">
        <v>4.0519999999999996</v>
      </c>
      <c r="H13" s="15">
        <v>2.1289999999999996</v>
      </c>
      <c r="I13" s="15">
        <f t="shared" si="4"/>
        <v>3.0972499999999998</v>
      </c>
      <c r="J13" s="20">
        <f t="shared" si="5"/>
        <v>-0.61945000000000006</v>
      </c>
      <c r="K13" s="13">
        <f t="shared" si="6"/>
        <v>5.6055499999999991</v>
      </c>
      <c r="P13" s="31"/>
      <c r="Q13" s="31" t="s">
        <v>30</v>
      </c>
      <c r="R13" s="49">
        <v>5.7458000000000009E-2</v>
      </c>
      <c r="S13" s="49">
        <v>5.7368000000000002E-2</v>
      </c>
      <c r="T13" s="49">
        <v>6.0121000000000001E-2</v>
      </c>
      <c r="U13" s="49">
        <v>5.8567499999999988E-2</v>
      </c>
      <c r="V13" s="50">
        <v>5.8171500000000001E-2</v>
      </c>
      <c r="W13" s="50">
        <v>5.5955999999999999E-2</v>
      </c>
      <c r="Z13" s="2">
        <v>6</v>
      </c>
      <c r="AA13" s="85">
        <v>5.8168874626231437E-2</v>
      </c>
      <c r="AB13" s="85">
        <f t="shared" si="1"/>
        <v>7.5619537014100874E-2</v>
      </c>
      <c r="AC13" s="85">
        <f t="shared" si="2"/>
        <v>4.0718212238362E-2</v>
      </c>
      <c r="AD13" s="86"/>
      <c r="AE13" s="87">
        <f t="shared" si="3"/>
        <v>0.73273610930115951</v>
      </c>
      <c r="AF13" s="87">
        <f t="shared" si="0"/>
        <v>0.66969529748133194</v>
      </c>
      <c r="AG13" s="87">
        <f t="shared" si="0"/>
        <v>0.80291144667037451</v>
      </c>
      <c r="AI13" s="30">
        <v>0.3</v>
      </c>
    </row>
    <row r="14" spans="2:35" ht="18.95" customHeight="1" thickBot="1" x14ac:dyDescent="0.3">
      <c r="B14" s="10">
        <v>5</v>
      </c>
      <c r="C14" s="34">
        <v>6.2160000000000002</v>
      </c>
      <c r="D14" s="21">
        <v>4.5430000000000001</v>
      </c>
      <c r="E14" s="22">
        <v>3.2090000000000001</v>
      </c>
      <c r="F14" s="22">
        <v>2.9620000000000002</v>
      </c>
      <c r="G14" s="22">
        <v>3.9730000000000003</v>
      </c>
      <c r="H14" s="22">
        <v>2.1890000000000001</v>
      </c>
      <c r="I14" s="22">
        <f t="shared" si="4"/>
        <v>3.0832500000000005</v>
      </c>
      <c r="J14" s="23">
        <f t="shared" si="5"/>
        <v>-0.61665000000000014</v>
      </c>
      <c r="K14" s="41">
        <f t="shared" si="6"/>
        <v>5.5993500000000003</v>
      </c>
      <c r="P14" s="31"/>
      <c r="Q14" s="31" t="s">
        <v>31</v>
      </c>
      <c r="R14" s="44">
        <v>5.7404499999999997E-2</v>
      </c>
      <c r="S14" s="44">
        <v>5.72965E-2</v>
      </c>
      <c r="T14" s="44">
        <v>5.9999000000000004E-2</v>
      </c>
      <c r="U14" s="44">
        <v>5.8469500000000008E-2</v>
      </c>
      <c r="V14" s="47">
        <v>5.80455E-2</v>
      </c>
      <c r="W14" s="47">
        <v>5.5895E-2</v>
      </c>
      <c r="Z14" s="2">
        <v>7</v>
      </c>
      <c r="AA14" s="85">
        <v>5.8057989154534528E-2</v>
      </c>
      <c r="AB14" s="85">
        <f t="shared" si="1"/>
        <v>7.5475385900894892E-2</v>
      </c>
      <c r="AC14" s="85">
        <f t="shared" si="2"/>
        <v>4.0640592408174164E-2</v>
      </c>
      <c r="AD14" s="86"/>
      <c r="AE14" s="87">
        <f t="shared" si="3"/>
        <v>0.69292852499700563</v>
      </c>
      <c r="AF14" s="87">
        <f t="shared" si="0"/>
        <v>0.62315618631555503</v>
      </c>
      <c r="AG14" s="87">
        <f t="shared" si="0"/>
        <v>0.77187156798975776</v>
      </c>
      <c r="AI14" s="30">
        <v>0.3</v>
      </c>
    </row>
    <row r="15" spans="2:35" ht="18.95" customHeight="1" x14ac:dyDescent="0.25">
      <c r="B15" s="10">
        <v>6</v>
      </c>
      <c r="C15" s="33">
        <v>6.2050000000000001</v>
      </c>
      <c r="D15" s="19">
        <v>4.49</v>
      </c>
      <c r="E15" s="15">
        <v>3.218</v>
      </c>
      <c r="F15" s="15">
        <v>2.8819999999999997</v>
      </c>
      <c r="G15" s="15">
        <v>3.8820000000000001</v>
      </c>
      <c r="H15" s="15">
        <v>2.2060000000000004</v>
      </c>
      <c r="I15" s="39">
        <f t="shared" si="4"/>
        <v>3.0470000000000002</v>
      </c>
      <c r="J15" s="20">
        <f t="shared" si="5"/>
        <v>-0.60940000000000005</v>
      </c>
      <c r="K15" s="40">
        <f t="shared" si="6"/>
        <v>5.5956000000000001</v>
      </c>
      <c r="P15" s="31"/>
      <c r="Q15" s="31" t="s">
        <v>32</v>
      </c>
      <c r="R15" s="44">
        <v>5.7305500000000002E-2</v>
      </c>
      <c r="S15" s="44">
        <v>5.719550000000001E-2</v>
      </c>
      <c r="T15" s="44">
        <v>5.9832999999999997E-2</v>
      </c>
      <c r="U15" s="44">
        <v>5.8338500000000001E-2</v>
      </c>
      <c r="V15" s="47">
        <v>5.7903500000000004E-2</v>
      </c>
      <c r="W15" s="47">
        <v>5.5818000000000006E-2</v>
      </c>
      <c r="Z15" s="2">
        <v>8</v>
      </c>
      <c r="AA15" s="85">
        <v>5.7937960112885545E-2</v>
      </c>
      <c r="AB15" s="85">
        <f t="shared" si="1"/>
        <v>6.6628654129818374E-2</v>
      </c>
      <c r="AC15" s="85">
        <f t="shared" si="2"/>
        <v>4.9247266095952709E-2</v>
      </c>
      <c r="AD15" s="86"/>
      <c r="AE15" s="87">
        <f t="shared" si="3"/>
        <v>0.65546347600877619</v>
      </c>
      <c r="AF15" s="87">
        <f t="shared" si="0"/>
        <v>0.61645396658989904</v>
      </c>
      <c r="AG15" s="87">
        <f t="shared" si="0"/>
        <v>0.69729436053125005</v>
      </c>
      <c r="AI15" s="29">
        <v>0.15</v>
      </c>
    </row>
    <row r="16" spans="2:35" ht="18.95" customHeight="1" x14ac:dyDescent="0.25">
      <c r="B16" s="10">
        <v>7</v>
      </c>
      <c r="C16" s="33">
        <v>6.1890000000000001</v>
      </c>
      <c r="D16" s="19">
        <v>4.4329999999999998</v>
      </c>
      <c r="E16" s="15">
        <v>3.1960000000000002</v>
      </c>
      <c r="F16" s="15">
        <v>2.8080000000000003</v>
      </c>
      <c r="G16" s="15">
        <v>3.786</v>
      </c>
      <c r="H16" s="15">
        <v>2.1999999999999997</v>
      </c>
      <c r="I16" s="15">
        <f t="shared" si="4"/>
        <v>2.9974999999999996</v>
      </c>
      <c r="J16" s="20">
        <f t="shared" si="5"/>
        <v>-0.59949999999999992</v>
      </c>
      <c r="K16" s="13">
        <f t="shared" si="6"/>
        <v>5.5895000000000001</v>
      </c>
      <c r="P16" s="31"/>
      <c r="Q16" s="31" t="s">
        <v>33</v>
      </c>
      <c r="R16" s="44">
        <v>5.7189499999999997E-2</v>
      </c>
      <c r="S16" s="44">
        <v>5.7081999999999994E-2</v>
      </c>
      <c r="T16" s="44">
        <v>5.9648999999999994E-2</v>
      </c>
      <c r="U16" s="44">
        <v>5.8190500000000006E-2</v>
      </c>
      <c r="V16" s="47">
        <v>5.7748500000000008E-2</v>
      </c>
      <c r="W16" s="47">
        <v>5.5725999999999998E-2</v>
      </c>
      <c r="Z16" s="2">
        <v>9</v>
      </c>
      <c r="AA16" s="85">
        <v>5.781582139399366E-2</v>
      </c>
      <c r="AB16" s="85">
        <f t="shared" si="1"/>
        <v>6.6488194603092701E-2</v>
      </c>
      <c r="AC16" s="85">
        <f t="shared" si="2"/>
        <v>4.9143448184894613E-2</v>
      </c>
      <c r="AD16" s="86"/>
      <c r="AE16" s="87">
        <f t="shared" si="3"/>
        <v>0.62017535542417723</v>
      </c>
      <c r="AF16" s="87">
        <f t="shared" si="0"/>
        <v>0.57859350526307041</v>
      </c>
      <c r="AG16" s="87">
        <f t="shared" si="0"/>
        <v>0.66512547310190451</v>
      </c>
      <c r="AI16" s="29">
        <v>0.15</v>
      </c>
    </row>
    <row r="17" spans="2:35" ht="18.95" customHeight="1" thickBot="1" x14ac:dyDescent="0.3">
      <c r="B17" s="10">
        <v>8</v>
      </c>
      <c r="C17" s="33">
        <v>6.1710000000000003</v>
      </c>
      <c r="D17" s="19">
        <v>4.3710000000000004</v>
      </c>
      <c r="E17" s="15">
        <v>3.1620000000000004</v>
      </c>
      <c r="F17" s="15">
        <v>2.7500000000000004</v>
      </c>
      <c r="G17" s="15">
        <v>3.6940000000000004</v>
      </c>
      <c r="H17" s="15">
        <v>2.1780000000000004</v>
      </c>
      <c r="I17" s="15">
        <f t="shared" si="4"/>
        <v>2.9460000000000002</v>
      </c>
      <c r="J17" s="20">
        <f t="shared" si="5"/>
        <v>-0.58920000000000006</v>
      </c>
      <c r="K17" s="13">
        <f t="shared" si="6"/>
        <v>5.5818000000000003</v>
      </c>
      <c r="P17" s="31"/>
      <c r="Q17" s="31" t="s">
        <v>34</v>
      </c>
      <c r="R17" s="45">
        <v>5.7064000000000004E-2</v>
      </c>
      <c r="S17" s="45">
        <v>5.6942499999999993E-2</v>
      </c>
      <c r="T17" s="45">
        <v>5.9449999999999996E-2</v>
      </c>
      <c r="U17" s="45">
        <v>5.8026500000000002E-2</v>
      </c>
      <c r="V17" s="48">
        <v>5.7589500000000002E-2</v>
      </c>
      <c r="W17" s="48">
        <v>5.5621000000000004E-2</v>
      </c>
      <c r="Z17" s="2">
        <v>10</v>
      </c>
      <c r="AA17" s="85">
        <v>5.7695368066950303E-2</v>
      </c>
      <c r="AB17" s="85">
        <f t="shared" si="1"/>
        <v>6.6349673276992843E-2</v>
      </c>
      <c r="AC17" s="85">
        <f t="shared" si="2"/>
        <v>4.9041062856907756E-2</v>
      </c>
      <c r="AD17" s="86"/>
      <c r="AE17" s="87">
        <f t="shared" si="3"/>
        <v>0.58691373980915595</v>
      </c>
      <c r="AF17" s="87">
        <f t="shared" si="0"/>
        <v>0.54319206602175552</v>
      </c>
      <c r="AG17" s="87">
        <f t="shared" si="0"/>
        <v>0.63455805586423386</v>
      </c>
      <c r="AI17" s="29">
        <v>0.15</v>
      </c>
    </row>
    <row r="18" spans="2:35" ht="18.95" customHeight="1" x14ac:dyDescent="0.25">
      <c r="B18" s="10">
        <v>9</v>
      </c>
      <c r="C18" s="33">
        <v>6.1509999999999998</v>
      </c>
      <c r="D18" s="19">
        <v>4.3010000000000002</v>
      </c>
      <c r="E18" s="15">
        <v>3.1209999999999996</v>
      </c>
      <c r="F18" s="15">
        <v>2.6919999999999997</v>
      </c>
      <c r="G18" s="15">
        <v>3.6069999999999998</v>
      </c>
      <c r="H18" s="15">
        <v>2.1479999999999997</v>
      </c>
      <c r="I18" s="15">
        <f t="shared" si="4"/>
        <v>2.8919999999999995</v>
      </c>
      <c r="J18" s="20">
        <f t="shared" si="5"/>
        <v>-0.57839999999999991</v>
      </c>
      <c r="K18" s="13">
        <f t="shared" si="6"/>
        <v>5.5725999999999996</v>
      </c>
      <c r="Z18" s="2">
        <v>11</v>
      </c>
      <c r="AA18" s="85">
        <v>5.7578671961097339E-2</v>
      </c>
      <c r="AB18" s="85">
        <f t="shared" si="1"/>
        <v>6.6215472755261934E-2</v>
      </c>
      <c r="AC18" s="85">
        <f t="shared" si="2"/>
        <v>4.8941871166932736E-2</v>
      </c>
      <c r="AD18" s="86"/>
      <c r="AE18" s="87">
        <f t="shared" si="3"/>
        <v>0.55554189937089227</v>
      </c>
      <c r="AF18" s="87">
        <f t="shared" si="0"/>
        <v>0.51006755958518857</v>
      </c>
      <c r="AG18" s="87">
        <f t="shared" si="0"/>
        <v>0.60549431785011265</v>
      </c>
      <c r="AI18" s="29">
        <v>0.15</v>
      </c>
    </row>
    <row r="19" spans="2:35" ht="18.95" customHeight="1" thickBot="1" x14ac:dyDescent="0.3">
      <c r="B19" s="11">
        <v>10</v>
      </c>
      <c r="C19" s="34">
        <v>6.13</v>
      </c>
      <c r="D19" s="21">
        <v>4.2219999999999995</v>
      </c>
      <c r="E19" s="22">
        <v>3.0790000000000002</v>
      </c>
      <c r="F19" s="22">
        <v>2.6339999999999999</v>
      </c>
      <c r="G19" s="22">
        <v>3.5279999999999996</v>
      </c>
      <c r="H19" s="22">
        <v>2.117</v>
      </c>
      <c r="I19" s="22">
        <f t="shared" si="4"/>
        <v>2.8395000000000006</v>
      </c>
      <c r="J19" s="23">
        <f t="shared" si="5"/>
        <v>-0.56790000000000018</v>
      </c>
      <c r="K19" s="14">
        <f t="shared" si="6"/>
        <v>5.5621</v>
      </c>
      <c r="P19" s="5"/>
      <c r="Q19" s="31" t="s">
        <v>18</v>
      </c>
      <c r="Z19" s="2">
        <v>12</v>
      </c>
      <c r="AA19" s="85">
        <v>5.7466835565308738E-2</v>
      </c>
      <c r="AB19" s="85">
        <f t="shared" si="1"/>
        <v>6.6086860900105043E-2</v>
      </c>
      <c r="AC19" s="85">
        <f t="shared" si="2"/>
        <v>4.8846810230512426E-2</v>
      </c>
      <c r="AD19" s="86"/>
      <c r="AE19" s="87">
        <f t="shared" si="3"/>
        <v>0.52593528390857325</v>
      </c>
      <c r="AF19" s="87">
        <f t="shared" si="0"/>
        <v>0.47905480981535997</v>
      </c>
      <c r="AG19" s="87">
        <f t="shared" si="0"/>
        <v>0.57784490689216217</v>
      </c>
      <c r="AI19" s="29">
        <v>0.15</v>
      </c>
    </row>
    <row r="20" spans="2:35" ht="18.95" customHeight="1" thickBot="1" x14ac:dyDescent="0.3">
      <c r="Q20" s="61"/>
      <c r="R20" s="76"/>
      <c r="S20" s="63" t="str">
        <f>S7</f>
        <v>20240331</v>
      </c>
      <c r="T20" s="63" t="str">
        <f t="shared" ref="T20:W20" si="7">T7</f>
        <v>20240430</v>
      </c>
      <c r="U20" s="63" t="str">
        <f t="shared" si="7"/>
        <v>20240531</v>
      </c>
      <c r="V20" s="63" t="str">
        <f t="shared" si="7"/>
        <v>20240630</v>
      </c>
      <c r="W20" s="63">
        <f t="shared" si="7"/>
        <v>20240731</v>
      </c>
      <c r="Z20" s="2">
        <v>13</v>
      </c>
      <c r="AA20" s="85">
        <v>5.7360394578590324E-2</v>
      </c>
      <c r="AB20" s="85">
        <f t="shared" si="1"/>
        <v>6.5964453765378864E-2</v>
      </c>
      <c r="AC20" s="85">
        <f t="shared" si="2"/>
        <v>4.8756335391801776E-2</v>
      </c>
      <c r="AD20" s="86"/>
      <c r="AE20" s="87">
        <f t="shared" si="3"/>
        <v>0.49798012718292889</v>
      </c>
      <c r="AF20" s="87">
        <f t="shared" si="0"/>
        <v>0.45000357720818984</v>
      </c>
      <c r="AG20" s="87">
        <f t="shared" si="0"/>
        <v>0.55152795861532622</v>
      </c>
      <c r="AI20" s="29">
        <v>0.15</v>
      </c>
    </row>
    <row r="21" spans="2:35" ht="18.95" customHeight="1" x14ac:dyDescent="0.25">
      <c r="P21" s="31"/>
      <c r="Q21" s="31" t="s">
        <v>25</v>
      </c>
      <c r="R21" s="77">
        <v>0</v>
      </c>
      <c r="S21" s="51">
        <f t="shared" ref="S21:W30" si="8">10000 * (S8-R8)</f>
        <v>0.12500000000005562</v>
      </c>
      <c r="T21" s="51">
        <f>10000 * (T8-S8)</f>
        <v>15.080000000000094</v>
      </c>
      <c r="U21" s="51">
        <f t="shared" si="8"/>
        <v>-5.8200000000001308</v>
      </c>
      <c r="V21" s="51">
        <f t="shared" si="8"/>
        <v>-3.0399999999999872</v>
      </c>
      <c r="W21" s="52">
        <f>10000 * (W8-V8)</f>
        <v>-16.22499999999992</v>
      </c>
      <c r="Z21" s="2">
        <v>14</v>
      </c>
      <c r="AA21" s="85">
        <v>5.7259545014360036E-2</v>
      </c>
      <c r="AB21" s="85">
        <f t="shared" si="1"/>
        <v>6.5848476766514036E-2</v>
      </c>
      <c r="AC21" s="85">
        <f t="shared" si="2"/>
        <v>4.8670613262206029E-2</v>
      </c>
      <c r="AD21" s="86"/>
      <c r="AE21" s="87">
        <f t="shared" si="3"/>
        <v>0.47157220768956215</v>
      </c>
      <c r="AF21" s="87">
        <f t="shared" si="0"/>
        <v>0.42277682235228625</v>
      </c>
      <c r="AG21" s="87">
        <f t="shared" si="0"/>
        <v>0.52646824009672732</v>
      </c>
      <c r="AI21" s="29">
        <v>0.15</v>
      </c>
    </row>
    <row r="22" spans="2:35" ht="18.95" customHeight="1" x14ac:dyDescent="0.25">
      <c r="P22" s="31"/>
      <c r="Q22" s="31" t="s">
        <v>26</v>
      </c>
      <c r="R22" s="78">
        <v>0</v>
      </c>
      <c r="S22" s="53">
        <f t="shared" si="8"/>
        <v>1.0649999999999549</v>
      </c>
      <c r="T22" s="53">
        <f t="shared" si="8"/>
        <v>24.054999999999978</v>
      </c>
      <c r="U22" s="53">
        <f t="shared" si="8"/>
        <v>-10.144999999999946</v>
      </c>
      <c r="V22" s="53">
        <f t="shared" si="8"/>
        <v>-2.8800000000000354</v>
      </c>
      <c r="W22" s="54">
        <f t="shared" si="8"/>
        <v>-22.194999999999993</v>
      </c>
      <c r="Z22" s="2">
        <v>15</v>
      </c>
      <c r="AA22" s="85">
        <v>5.7164276959367211E-2</v>
      </c>
      <c r="AB22" s="85">
        <f t="shared" si="1"/>
        <v>6.5738918503272292E-2</v>
      </c>
      <c r="AC22" s="85">
        <f t="shared" si="2"/>
        <v>4.8589635415462129E-2</v>
      </c>
      <c r="AD22" s="86"/>
      <c r="AE22" s="87">
        <f t="shared" si="3"/>
        <v>0.44661576613951465</v>
      </c>
      <c r="AF22" s="87">
        <f t="shared" si="0"/>
        <v>0.39724919811035697</v>
      </c>
      <c r="AG22" s="87">
        <f t="shared" si="0"/>
        <v>0.50259639581122129</v>
      </c>
      <c r="AI22" s="29">
        <v>0.15</v>
      </c>
    </row>
    <row r="23" spans="2:35" ht="18.95" customHeight="1" x14ac:dyDescent="0.25">
      <c r="B23" s="5"/>
      <c r="C23" s="2" t="s">
        <v>5</v>
      </c>
      <c r="D23" s="127" t="s">
        <v>14</v>
      </c>
      <c r="E23" s="128"/>
      <c r="F23" s="128"/>
      <c r="G23" s="128"/>
      <c r="H23" s="128"/>
      <c r="I23" s="129"/>
      <c r="K23" s="130" t="s">
        <v>20</v>
      </c>
      <c r="P23" s="31"/>
      <c r="Q23" s="31" t="s">
        <v>27</v>
      </c>
      <c r="R23" s="78">
        <v>0</v>
      </c>
      <c r="S23" s="53">
        <f t="shared" si="8"/>
        <v>0.50500000000001932</v>
      </c>
      <c r="T23" s="53">
        <f t="shared" si="8"/>
        <v>26.800000000000086</v>
      </c>
      <c r="U23" s="53">
        <f t="shared" si="8"/>
        <v>-13.345000000000093</v>
      </c>
      <c r="V23" s="53">
        <f t="shared" si="8"/>
        <v>-2.9449999999999616</v>
      </c>
      <c r="W23" s="54">
        <f t="shared" si="8"/>
        <v>-23.774999999999977</v>
      </c>
      <c r="Z23" s="2">
        <v>16</v>
      </c>
      <c r="AA23" s="85">
        <v>5.7074456037402799E-2</v>
      </c>
      <c r="AB23" s="85">
        <f t="shared" si="1"/>
        <v>6.5635624443013213E-2</v>
      </c>
      <c r="AC23" s="85">
        <f t="shared" si="2"/>
        <v>4.8513287631792378E-2</v>
      </c>
      <c r="AD23" s="86"/>
      <c r="AE23" s="87">
        <f t="shared" si="3"/>
        <v>0.42302256662991827</v>
      </c>
      <c r="AF23" s="87">
        <f t="shared" si="0"/>
        <v>0.37330574639597391</v>
      </c>
      <c r="AG23" s="87">
        <f t="shared" si="0"/>
        <v>0.47984829064030826</v>
      </c>
      <c r="AI23" s="29">
        <v>0.15</v>
      </c>
    </row>
    <row r="24" spans="2:35" ht="18.95" customHeight="1" x14ac:dyDescent="0.25">
      <c r="B24" s="3"/>
      <c r="C24" s="4" t="s">
        <v>1</v>
      </c>
      <c r="D24" s="6" t="s">
        <v>0</v>
      </c>
      <c r="E24" s="6" t="s">
        <v>13</v>
      </c>
      <c r="F24" s="6" t="s">
        <v>2</v>
      </c>
      <c r="G24" s="6" t="s">
        <v>3</v>
      </c>
      <c r="H24" s="6" t="s">
        <v>4</v>
      </c>
      <c r="I24" s="7" t="s">
        <v>6</v>
      </c>
      <c r="J24" s="8" t="s">
        <v>7</v>
      </c>
      <c r="K24" s="131"/>
      <c r="P24" s="31"/>
      <c r="Q24" s="31" t="s">
        <v>28</v>
      </c>
      <c r="R24" s="78">
        <v>0</v>
      </c>
      <c r="S24" s="53">
        <f t="shared" si="8"/>
        <v>-0.7199999999998874</v>
      </c>
      <c r="T24" s="53">
        <f t="shared" si="8"/>
        <v>27.979999999999951</v>
      </c>
      <c r="U24" s="53">
        <f t="shared" si="8"/>
        <v>-15.025000000000038</v>
      </c>
      <c r="V24" s="53">
        <f t="shared" si="8"/>
        <v>-2.9999999999999472</v>
      </c>
      <c r="W24" s="54">
        <f t="shared" si="8"/>
        <v>-23.125000000000089</v>
      </c>
      <c r="Z24" s="2">
        <v>17</v>
      </c>
      <c r="AA24" s="85">
        <v>5.698987430346425E-2</v>
      </c>
      <c r="AB24" s="85">
        <f t="shared" si="1"/>
        <v>6.5538355448983884E-2</v>
      </c>
      <c r="AC24" s="85">
        <f t="shared" si="2"/>
        <v>4.8441393157944608E-2</v>
      </c>
      <c r="AD24" s="86"/>
      <c r="AE24" s="87">
        <f t="shared" si="3"/>
        <v>0.40071108462514515</v>
      </c>
      <c r="AF24" s="87">
        <f t="shared" si="0"/>
        <v>0.35084077287003834</v>
      </c>
      <c r="AG24" s="87">
        <f t="shared" si="0"/>
        <v>0.45816444025301772</v>
      </c>
      <c r="AI24" s="29">
        <v>0.15</v>
      </c>
    </row>
    <row r="25" spans="2:35" ht="18.95" customHeight="1" thickBot="1" x14ac:dyDescent="0.3">
      <c r="B25" s="25">
        <v>20240630</v>
      </c>
      <c r="C25" s="2" t="s">
        <v>10</v>
      </c>
      <c r="D25" s="2" t="s">
        <v>8</v>
      </c>
      <c r="E25" s="2" t="s">
        <v>9</v>
      </c>
      <c r="F25" s="2" t="s">
        <v>11</v>
      </c>
      <c r="G25" s="2" t="s">
        <v>12</v>
      </c>
      <c r="H25" s="2" t="s">
        <v>15</v>
      </c>
      <c r="I25" s="2"/>
      <c r="J25" s="2"/>
      <c r="P25" s="31"/>
      <c r="Q25" s="31" t="s">
        <v>29</v>
      </c>
      <c r="R25" s="78">
        <v>0</v>
      </c>
      <c r="S25" s="53">
        <f>10000 * (S12-R12)</f>
        <v>-0.93500000000003303</v>
      </c>
      <c r="T25" s="53">
        <f t="shared" si="8"/>
        <v>27.905000000000012</v>
      </c>
      <c r="U25" s="53">
        <f t="shared" si="8"/>
        <v>-15.459999999999988</v>
      </c>
      <c r="V25" s="53">
        <f t="shared" si="8"/>
        <v>-3.5849999999999769</v>
      </c>
      <c r="W25" s="54">
        <f t="shared" si="8"/>
        <v>-22.635000000000016</v>
      </c>
      <c r="Z25" s="2">
        <v>18</v>
      </c>
      <c r="AA25" s="85">
        <v>5.6910282628413578E-2</v>
      </c>
      <c r="AB25" s="85">
        <f t="shared" si="1"/>
        <v>6.5446825022675612E-2</v>
      </c>
      <c r="AC25" s="85">
        <f t="shared" si="2"/>
        <v>4.8373740234151537E-2</v>
      </c>
      <c r="AD25" s="86"/>
      <c r="AE25" s="87">
        <f t="shared" si="3"/>
        <v>0.37960580477151368</v>
      </c>
      <c r="AF25" s="87">
        <f t="shared" si="0"/>
        <v>0.32975687425290345</v>
      </c>
      <c r="AG25" s="87">
        <f t="shared" si="0"/>
        <v>0.43748951814891701</v>
      </c>
      <c r="AI25" s="29">
        <v>0.15</v>
      </c>
    </row>
    <row r="26" spans="2:35" ht="18.95" customHeight="1" x14ac:dyDescent="0.25">
      <c r="B26" s="9">
        <v>1</v>
      </c>
      <c r="C26" s="32">
        <v>6.8150000000000004</v>
      </c>
      <c r="D26" s="16">
        <v>5.1750000000000007</v>
      </c>
      <c r="E26" s="16">
        <v>2.4890000000000008</v>
      </c>
      <c r="F26" s="17">
        <v>3.8460000000000001</v>
      </c>
      <c r="G26" s="17">
        <v>4.4090000000000007</v>
      </c>
      <c r="H26" s="17">
        <v>1.3890000000000002</v>
      </c>
      <c r="I26" s="17">
        <f>IF(  ABS( MAX( D26:H26 ) )  &gt;  ABS(  MIN(D26:H26 ) ),
                                                 (  SUM(D26:H26) - ABS( MAX(D26:H26) ) ) / 4,
                                                  (  SUM(D26:H26) +  ABS( MIN(D26:H26)  )  )   / 4 )</f>
        <v>3.0332500000000007</v>
      </c>
      <c r="J26" s="18">
        <f xml:space="preserve"> IF( I26 &gt; 0, MAX( -$K$3, -I26*$K$4 ), MIN( $K$3, -I26*$K$4 )  )</f>
        <v>-0.60665000000000013</v>
      </c>
      <c r="K26" s="12">
        <f>C26+J26</f>
        <v>6.2083500000000003</v>
      </c>
      <c r="P26" s="31"/>
      <c r="Q26" s="31" t="s">
        <v>30</v>
      </c>
      <c r="R26" s="77">
        <v>0</v>
      </c>
      <c r="S26" s="51">
        <f t="shared" si="8"/>
        <v>-0.90000000000006741</v>
      </c>
      <c r="T26" s="51">
        <f t="shared" si="8"/>
        <v>27.529999999999983</v>
      </c>
      <c r="U26" s="51">
        <f t="shared" si="8"/>
        <v>-15.535000000000132</v>
      </c>
      <c r="V26" s="51">
        <f t="shared" si="8"/>
        <v>-3.9599999999998663</v>
      </c>
      <c r="W26" s="52">
        <f t="shared" si="8"/>
        <v>-22.155000000000022</v>
      </c>
      <c r="Z26" s="2">
        <v>19</v>
      </c>
      <c r="AA26" s="85">
        <v>5.6835411545234082E-2</v>
      </c>
      <c r="AB26" s="85">
        <f t="shared" si="1"/>
        <v>6.5360723277019195E-2</v>
      </c>
      <c r="AC26" s="85">
        <f t="shared" si="2"/>
        <v>4.831009981344897E-2</v>
      </c>
      <c r="AD26" s="86"/>
      <c r="AE26" s="87">
        <f t="shared" si="3"/>
        <v>0.35963661291903004</v>
      </c>
      <c r="AF26" s="87">
        <f t="shared" si="0"/>
        <v>0.30996409566856936</v>
      </c>
      <c r="AG26" s="87">
        <f t="shared" si="0"/>
        <v>0.41777192905952226</v>
      </c>
      <c r="AI26" s="29">
        <v>0.15</v>
      </c>
    </row>
    <row r="27" spans="2:35" ht="18.95" customHeight="1" x14ac:dyDescent="0.25">
      <c r="B27" s="10">
        <v>2</v>
      </c>
      <c r="C27" s="33">
        <v>6.5519999999999996</v>
      </c>
      <c r="D27" s="19">
        <v>4.9219999999999997</v>
      </c>
      <c r="E27" s="15">
        <v>2.6199999999999997</v>
      </c>
      <c r="F27" s="15">
        <v>3.4579999999999997</v>
      </c>
      <c r="G27" s="15">
        <v>4.2409999999999997</v>
      </c>
      <c r="H27" s="15">
        <v>1.5889999999999995</v>
      </c>
      <c r="I27" s="15">
        <f t="shared" ref="I27:I35" si="9">IF(  ABS( MAX( D27:H27 ) )  &gt;  ABS(  MIN(D27:H27 ) ),
                                                 (  SUM(D27:H27) - ABS( MAX(D27:H27) ) ) / 4,
                                                  (  SUM(D27:H27) +  ABS( MIN(D27:H27)  )  )   / 4 )</f>
        <v>2.9769999999999994</v>
      </c>
      <c r="J27" s="20">
        <f t="shared" ref="J27:J35" si="10" xml:space="preserve"> IF( I27 &gt; 0, MAX( -$K$3, -I27*$K$4 ), MIN( $K$3, -I27*$K$4 )  )</f>
        <v>-0.59539999999999993</v>
      </c>
      <c r="K27" s="13">
        <f t="shared" ref="K27:K35" si="11">C27+J27</f>
        <v>5.9565999999999999</v>
      </c>
      <c r="P27" s="31"/>
      <c r="Q27" s="31" t="s">
        <v>31</v>
      </c>
      <c r="R27" s="78">
        <v>0</v>
      </c>
      <c r="S27" s="53">
        <f t="shared" si="8"/>
        <v>-1.0799999999999699</v>
      </c>
      <c r="T27" s="53">
        <f t="shared" si="8"/>
        <v>27.025000000000034</v>
      </c>
      <c r="U27" s="53">
        <f t="shared" si="8"/>
        <v>-15.294999999999961</v>
      </c>
      <c r="V27" s="53">
        <f t="shared" si="8"/>
        <v>-4.2400000000000766</v>
      </c>
      <c r="W27" s="54">
        <f t="shared" si="8"/>
        <v>-21.504999999999995</v>
      </c>
      <c r="Z27" s="2">
        <v>20</v>
      </c>
      <c r="AA27" s="85">
        <v>5.6764984728347345E-2</v>
      </c>
      <c r="AB27" s="85">
        <f t="shared" si="1"/>
        <v>6.5279732437599436E-2</v>
      </c>
      <c r="AC27" s="85">
        <f t="shared" si="2"/>
        <v>4.8250237019095241E-2</v>
      </c>
      <c r="AD27" s="86"/>
      <c r="AE27" s="87">
        <f t="shared" si="3"/>
        <v>0.34073826853954858</v>
      </c>
      <c r="AF27" s="87">
        <f t="shared" si="0"/>
        <v>0.29137919844703791</v>
      </c>
      <c r="AG27" s="87">
        <f t="shared" si="0"/>
        <v>0.39896343935829653</v>
      </c>
      <c r="AI27" s="29">
        <v>0.15</v>
      </c>
    </row>
    <row r="28" spans="2:35" ht="18.95" customHeight="1" x14ac:dyDescent="0.25">
      <c r="B28" s="10">
        <v>3</v>
      </c>
      <c r="C28" s="33">
        <v>6.4769999999999994</v>
      </c>
      <c r="D28" s="19">
        <v>4.8159999999999989</v>
      </c>
      <c r="E28" s="15">
        <v>2.770999999999999</v>
      </c>
      <c r="F28" s="15">
        <v>3.2729999999999997</v>
      </c>
      <c r="G28" s="15">
        <v>4.1669999999999998</v>
      </c>
      <c r="H28" s="15">
        <v>1.7809999999999997</v>
      </c>
      <c r="I28" s="15">
        <f t="shared" si="9"/>
        <v>2.9979999999999993</v>
      </c>
      <c r="J28" s="20">
        <f t="shared" si="10"/>
        <v>-0.59959999999999991</v>
      </c>
      <c r="K28" s="13">
        <f t="shared" si="11"/>
        <v>5.8773999999999997</v>
      </c>
      <c r="P28" s="31"/>
      <c r="Q28" s="31" t="s">
        <v>32</v>
      </c>
      <c r="R28" s="78">
        <v>0</v>
      </c>
      <c r="S28" s="53">
        <f t="shared" si="8"/>
        <v>-1.0999999999999206</v>
      </c>
      <c r="T28" s="53">
        <f t="shared" si="8"/>
        <v>26.374999999999872</v>
      </c>
      <c r="U28" s="53">
        <f t="shared" si="8"/>
        <v>-14.944999999999958</v>
      </c>
      <c r="V28" s="53">
        <f t="shared" si="8"/>
        <v>-4.3499999999999792</v>
      </c>
      <c r="W28" s="54">
        <f t="shared" si="8"/>
        <v>-20.854999999999972</v>
      </c>
      <c r="Z28" s="2">
        <v>21</v>
      </c>
      <c r="AA28" s="85">
        <v>5.6698727677481964E-2</v>
      </c>
      <c r="AB28" s="85">
        <f t="shared" si="1"/>
        <v>6.520353682910425E-2</v>
      </c>
      <c r="AC28" s="85">
        <f t="shared" si="2"/>
        <v>4.8193918525859671E-2</v>
      </c>
      <c r="AD28" s="86"/>
      <c r="AE28" s="87">
        <f t="shared" si="3"/>
        <v>0.32284994559205288</v>
      </c>
      <c r="AF28" s="87">
        <f t="shared" si="0"/>
        <v>0.27392502167994648</v>
      </c>
      <c r="AG28" s="87">
        <f t="shared" si="0"/>
        <v>0.38101885624209558</v>
      </c>
      <c r="AI28" s="29">
        <v>0.15</v>
      </c>
    </row>
    <row r="29" spans="2:35" ht="18.95" customHeight="1" x14ac:dyDescent="0.25">
      <c r="B29" s="10">
        <v>4</v>
      </c>
      <c r="C29" s="33">
        <v>6.4359999999999999</v>
      </c>
      <c r="D29" s="19">
        <v>4.7130000000000001</v>
      </c>
      <c r="E29" s="15">
        <v>2.8720000000000003</v>
      </c>
      <c r="F29" s="15">
        <v>3.137</v>
      </c>
      <c r="G29" s="15">
        <v>4.0739999999999998</v>
      </c>
      <c r="H29" s="15">
        <v>1.9009999999999998</v>
      </c>
      <c r="I29" s="15">
        <f t="shared" si="9"/>
        <v>2.9960000000000004</v>
      </c>
      <c r="J29" s="20">
        <f t="shared" si="10"/>
        <v>-0.59920000000000007</v>
      </c>
      <c r="K29" s="13">
        <f t="shared" si="11"/>
        <v>5.8368000000000002</v>
      </c>
      <c r="P29" s="31"/>
      <c r="Q29" s="31" t="s">
        <v>33</v>
      </c>
      <c r="R29" s="78">
        <v>0</v>
      </c>
      <c r="S29" s="53">
        <f t="shared" si="8"/>
        <v>-1.0750000000000344</v>
      </c>
      <c r="T29" s="53">
        <f t="shared" si="8"/>
        <v>25.669999999999998</v>
      </c>
      <c r="U29" s="53">
        <f t="shared" si="8"/>
        <v>-14.584999999999877</v>
      </c>
      <c r="V29" s="53">
        <f t="shared" si="8"/>
        <v>-4.4199999999999795</v>
      </c>
      <c r="W29" s="54">
        <f t="shared" si="8"/>
        <v>-20.225000000000104</v>
      </c>
      <c r="Z29" s="2">
        <v>22</v>
      </c>
      <c r="AA29" s="85">
        <v>5.663637323234072E-2</v>
      </c>
      <c r="AB29" s="85">
        <f t="shared" si="1"/>
        <v>6.5131829217191822E-2</v>
      </c>
      <c r="AC29" s="85">
        <f t="shared" si="2"/>
        <v>4.814091724748961E-2</v>
      </c>
      <c r="AD29" s="86"/>
      <c r="AE29" s="87">
        <f t="shared" si="3"/>
        <v>0.30591483161866218</v>
      </c>
      <c r="AF29" s="87">
        <f t="shared" si="0"/>
        <v>0.25752992339440228</v>
      </c>
      <c r="AG29" s="87">
        <f t="shared" si="0"/>
        <v>0.36389574854572571</v>
      </c>
      <c r="AI29" s="29">
        <v>0.15</v>
      </c>
    </row>
    <row r="30" spans="2:35" ht="18.95" customHeight="1" thickBot="1" x14ac:dyDescent="0.3">
      <c r="B30" s="10">
        <v>5</v>
      </c>
      <c r="C30" s="34">
        <v>6.4240000000000004</v>
      </c>
      <c r="D30" s="21">
        <v>4.6379999999999999</v>
      </c>
      <c r="E30" s="22">
        <v>2.95</v>
      </c>
      <c r="F30" s="22">
        <v>3.0500000000000003</v>
      </c>
      <c r="G30" s="22">
        <v>3.9820000000000002</v>
      </c>
      <c r="H30" s="22">
        <v>1.984</v>
      </c>
      <c r="I30" s="22">
        <f t="shared" si="9"/>
        <v>2.9914999999999998</v>
      </c>
      <c r="J30" s="23">
        <f t="shared" si="10"/>
        <v>-0.59829999999999994</v>
      </c>
      <c r="K30" s="41">
        <f t="shared" si="11"/>
        <v>5.8257000000000003</v>
      </c>
      <c r="P30" s="31"/>
      <c r="Q30" s="31" t="s">
        <v>34</v>
      </c>
      <c r="R30" s="79">
        <v>0</v>
      </c>
      <c r="S30" s="55">
        <f t="shared" si="8"/>
        <v>-1.2150000000001049</v>
      </c>
      <c r="T30" s="55">
        <f t="shared" si="8"/>
        <v>25.075000000000028</v>
      </c>
      <c r="U30" s="55">
        <f t="shared" si="8"/>
        <v>-14.234999999999943</v>
      </c>
      <c r="V30" s="55">
        <f t="shared" si="8"/>
        <v>-4.3699999999999992</v>
      </c>
      <c r="W30" s="56">
        <f t="shared" si="8"/>
        <v>-19.684999999999981</v>
      </c>
      <c r="Z30" s="2">
        <v>23</v>
      </c>
      <c r="AA30" s="85">
        <v>5.6577664969374997E-2</v>
      </c>
      <c r="AB30" s="85">
        <f t="shared" si="1"/>
        <v>6.5064314714781246E-2</v>
      </c>
      <c r="AC30" s="85">
        <f t="shared" si="2"/>
        <v>4.8091015223968747E-2</v>
      </c>
      <c r="AD30" s="86"/>
      <c r="AE30" s="87">
        <f t="shared" si="3"/>
        <v>0.28987977639689011</v>
      </c>
      <c r="AF30" s="87">
        <f t="shared" si="0"/>
        <v>0.24212728944061299</v>
      </c>
      <c r="AG30" s="87">
        <f t="shared" si="0"/>
        <v>0.34755420306339874</v>
      </c>
      <c r="AI30" s="29">
        <v>0.15</v>
      </c>
    </row>
    <row r="31" spans="2:35" ht="18.95" customHeight="1" x14ac:dyDescent="0.25">
      <c r="B31" s="10">
        <v>6</v>
      </c>
      <c r="C31" s="33">
        <v>6.41</v>
      </c>
      <c r="D31" s="19">
        <v>4.5730000000000004</v>
      </c>
      <c r="E31" s="15">
        <v>2.9849999999999999</v>
      </c>
      <c r="F31" s="15">
        <v>2.9689999999999999</v>
      </c>
      <c r="G31" s="15">
        <v>3.8800000000000003</v>
      </c>
      <c r="H31" s="15">
        <v>2.0230000000000006</v>
      </c>
      <c r="I31" s="39">
        <f t="shared" si="9"/>
        <v>2.9642499999999998</v>
      </c>
      <c r="J31" s="20">
        <f t="shared" si="10"/>
        <v>-0.59284999999999999</v>
      </c>
      <c r="K31" s="40">
        <f t="shared" si="11"/>
        <v>5.8171499999999998</v>
      </c>
      <c r="Z31" s="2">
        <v>24</v>
      </c>
      <c r="AA31" s="85">
        <v>5.6522359173126979E-2</v>
      </c>
      <c r="AB31" s="85">
        <f t="shared" si="1"/>
        <v>6.5000713049096021E-2</v>
      </c>
      <c r="AC31" s="85">
        <f t="shared" si="2"/>
        <v>4.8044005297157931E-2</v>
      </c>
      <c r="AD31" s="86"/>
      <c r="AE31" s="87">
        <f t="shared" si="3"/>
        <v>0.27469498281310117</v>
      </c>
      <c r="AF31" s="87">
        <f t="shared" si="0"/>
        <v>0.22765510009251988</v>
      </c>
      <c r="AG31" s="87">
        <f t="shared" si="0"/>
        <v>0.33195661115124792</v>
      </c>
      <c r="AI31" s="29">
        <v>0.15</v>
      </c>
    </row>
    <row r="32" spans="2:35" ht="18.95" customHeight="1" thickBot="1" x14ac:dyDescent="0.3">
      <c r="B32" s="10">
        <v>7</v>
      </c>
      <c r="C32" s="33">
        <v>6.3890000000000002</v>
      </c>
      <c r="D32" s="19">
        <v>4.5050000000000008</v>
      </c>
      <c r="E32" s="15">
        <v>2.9880000000000004</v>
      </c>
      <c r="F32" s="15">
        <v>2.8930000000000002</v>
      </c>
      <c r="G32" s="15">
        <v>3.7730000000000001</v>
      </c>
      <c r="H32" s="15">
        <v>2.0350000000000001</v>
      </c>
      <c r="I32" s="15">
        <f t="shared" si="9"/>
        <v>2.9222500000000005</v>
      </c>
      <c r="J32" s="20">
        <f t="shared" si="10"/>
        <v>-0.58445000000000014</v>
      </c>
      <c r="K32" s="13">
        <f t="shared" si="11"/>
        <v>5.8045499999999999</v>
      </c>
      <c r="Z32" s="2">
        <v>25</v>
      </c>
      <c r="AA32" s="85">
        <v>5.6470225845531186E-2</v>
      </c>
      <c r="AB32" s="85">
        <f t="shared" si="1"/>
        <v>6.4940759722360852E-2</v>
      </c>
      <c r="AC32" s="85">
        <f t="shared" si="2"/>
        <v>4.7999691968701505E-2</v>
      </c>
      <c r="AD32" s="86"/>
      <c r="AE32" s="87">
        <f t="shared" si="3"/>
        <v>0.26031373376894662</v>
      </c>
      <c r="AF32" s="87">
        <f t="shared" si="0"/>
        <v>0.21405554596830326</v>
      </c>
      <c r="AG32" s="87">
        <f t="shared" si="0"/>
        <v>0.31706748116957734</v>
      </c>
      <c r="AI32" s="29">
        <v>0.15</v>
      </c>
    </row>
    <row r="33" spans="2:35" ht="18.95" customHeight="1" thickBot="1" x14ac:dyDescent="0.3">
      <c r="B33" s="10">
        <v>8</v>
      </c>
      <c r="C33" s="33">
        <v>6.3650000000000002</v>
      </c>
      <c r="D33" s="19">
        <v>4.4329999999999998</v>
      </c>
      <c r="E33" s="15">
        <v>2.9730000000000003</v>
      </c>
      <c r="F33" s="15">
        <v>2.8210000000000002</v>
      </c>
      <c r="G33" s="15">
        <v>3.669</v>
      </c>
      <c r="H33" s="15">
        <v>2.0300000000000002</v>
      </c>
      <c r="I33" s="15">
        <f t="shared" si="9"/>
        <v>2.8732500000000005</v>
      </c>
      <c r="J33" s="20">
        <f t="shared" si="10"/>
        <v>-0.57465000000000011</v>
      </c>
      <c r="K33" s="13">
        <f t="shared" si="11"/>
        <v>5.7903500000000001</v>
      </c>
      <c r="Q33" s="57">
        <f>K5</f>
        <v>20</v>
      </c>
      <c r="R33" s="2"/>
      <c r="S33" s="63" t="str">
        <f>S7</f>
        <v>20240331</v>
      </c>
      <c r="T33" s="63" t="str">
        <f t="shared" ref="T33:V33" si="12">T7</f>
        <v>20240430</v>
      </c>
      <c r="U33" s="63" t="str">
        <f t="shared" si="12"/>
        <v>20240531</v>
      </c>
      <c r="V33" s="63" t="str">
        <f t="shared" si="12"/>
        <v>20240630</v>
      </c>
      <c r="Z33" s="2">
        <v>26</v>
      </c>
      <c r="AA33" s="85">
        <v>5.6421049067344242E-2</v>
      </c>
      <c r="AB33" s="85">
        <f t="shared" si="1"/>
        <v>6.488420642744587E-2</v>
      </c>
      <c r="AC33" s="85">
        <f t="shared" si="2"/>
        <v>4.7957891707242607E-2</v>
      </c>
      <c r="AD33" s="86"/>
      <c r="AE33" s="87">
        <f t="shared" si="3"/>
        <v>0.24669214990636079</v>
      </c>
      <c r="AF33" s="87">
        <f t="shared" si="0"/>
        <v>0.20127468622751013</v>
      </c>
      <c r="AG33" s="87">
        <f t="shared" si="0"/>
        <v>0.30285327299928261</v>
      </c>
      <c r="AI33" s="29">
        <v>0.15</v>
      </c>
    </row>
    <row r="34" spans="2:35" ht="18.95" customHeight="1" x14ac:dyDescent="0.25">
      <c r="B34" s="10">
        <v>9</v>
      </c>
      <c r="C34" s="33">
        <v>6.3390000000000004</v>
      </c>
      <c r="D34" s="19">
        <v>4.354000000000001</v>
      </c>
      <c r="E34" s="15">
        <v>2.9470000000000005</v>
      </c>
      <c r="F34" s="15">
        <v>2.7500000000000004</v>
      </c>
      <c r="G34" s="15">
        <v>3.5730000000000004</v>
      </c>
      <c r="H34" s="15">
        <v>2.0130000000000008</v>
      </c>
      <c r="I34" s="15">
        <f t="shared" si="9"/>
        <v>2.8207500000000008</v>
      </c>
      <c r="J34" s="20">
        <f t="shared" si="10"/>
        <v>-0.56415000000000015</v>
      </c>
      <c r="K34" s="13">
        <f t="shared" si="11"/>
        <v>5.7748500000000007</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5.6374626926954052E-2</v>
      </c>
      <c r="AB34" s="85">
        <f t="shared" si="1"/>
        <v>6.4830820965997155E-2</v>
      </c>
      <c r="AC34" s="85">
        <f t="shared" si="2"/>
        <v>4.7918432887910943E-2</v>
      </c>
      <c r="AD34" s="86"/>
      <c r="AE34" s="87">
        <f t="shared" si="3"/>
        <v>0.23378897375890759</v>
      </c>
      <c r="AF34" s="87">
        <f t="shared" si="0"/>
        <v>0.18926214313050307</v>
      </c>
      <c r="AG34" s="87">
        <f t="shared" si="0"/>
        <v>0.28928225144428671</v>
      </c>
      <c r="AI34" s="29">
        <v>0.15</v>
      </c>
    </row>
    <row r="35" spans="2:35" ht="18.95" customHeight="1" thickBot="1" x14ac:dyDescent="0.3">
      <c r="B35" s="11">
        <v>10</v>
      </c>
      <c r="C35" s="34">
        <v>6.3130000000000006</v>
      </c>
      <c r="D35" s="21">
        <v>4.2700000000000005</v>
      </c>
      <c r="E35" s="22">
        <v>2.9160000000000004</v>
      </c>
      <c r="F35" s="22">
        <v>2.6860000000000008</v>
      </c>
      <c r="G35" s="22">
        <v>3.4870000000000005</v>
      </c>
      <c r="H35" s="22">
        <v>1.9920000000000009</v>
      </c>
      <c r="I35" s="22">
        <f t="shared" si="9"/>
        <v>2.7702500000000008</v>
      </c>
      <c r="J35" s="23">
        <f t="shared" si="10"/>
        <v>-0.55405000000000015</v>
      </c>
      <c r="K35" s="14">
        <f t="shared" si="11"/>
        <v>5.7589500000000005</v>
      </c>
      <c r="P35" s="31"/>
      <c r="Q35" s="31" t="s">
        <v>26</v>
      </c>
      <c r="R35" s="78">
        <v>0</v>
      </c>
      <c r="S35" s="59">
        <f t="shared" ref="S35:V43" si="14">IF( AND( ABS(S22) &gt; $Q$33,  SIGN(S22) &lt;&gt; SIGN(T22)  ),  1,  0  )</f>
        <v>0</v>
      </c>
      <c r="T35" s="59">
        <f t="shared" si="14"/>
        <v>1</v>
      </c>
      <c r="U35" s="59">
        <f t="shared" si="14"/>
        <v>0</v>
      </c>
      <c r="V35" s="59">
        <f t="shared" si="14"/>
        <v>0</v>
      </c>
      <c r="W35" s="81">
        <v>0</v>
      </c>
      <c r="Z35" s="2">
        <v>28</v>
      </c>
      <c r="AA35" s="85">
        <v>5.633077116522367E-2</v>
      </c>
      <c r="AB35" s="85">
        <f t="shared" si="1"/>
        <v>6.4780386840007212E-2</v>
      </c>
      <c r="AC35" s="85">
        <f t="shared" si="2"/>
        <v>4.7881155490440121E-2</v>
      </c>
      <c r="AD35" s="86"/>
      <c r="AE35" s="87">
        <f t="shared" si="3"/>
        <v>0.22156537662907694</v>
      </c>
      <c r="AF35" s="87">
        <f t="shared" si="0"/>
        <v>0.17797082798818914</v>
      </c>
      <c r="AG35" s="87">
        <f t="shared" si="0"/>
        <v>0.27632435582262577</v>
      </c>
      <c r="AI35" s="29">
        <v>0.15</v>
      </c>
    </row>
    <row r="36" spans="2:35" ht="18.95" customHeight="1" x14ac:dyDescent="0.25">
      <c r="P36" s="31"/>
      <c r="Q36" s="31" t="s">
        <v>27</v>
      </c>
      <c r="R36" s="78">
        <v>0</v>
      </c>
      <c r="S36" s="59">
        <f t="shared" si="14"/>
        <v>0</v>
      </c>
      <c r="T36" s="59">
        <f t="shared" si="14"/>
        <v>1</v>
      </c>
      <c r="U36" s="59">
        <f t="shared" si="14"/>
        <v>0</v>
      </c>
      <c r="V36" s="59">
        <f t="shared" si="14"/>
        <v>0</v>
      </c>
      <c r="W36" s="81">
        <v>0</v>
      </c>
      <c r="Z36" s="2">
        <v>29</v>
      </c>
      <c r="AA36" s="85">
        <v>5.6289306639561776E-2</v>
      </c>
      <c r="AB36" s="85">
        <f t="shared" si="1"/>
        <v>6.4732702635496034E-2</v>
      </c>
      <c r="AC36" s="85">
        <f t="shared" si="2"/>
        <v>4.7845910643627511E-2</v>
      </c>
      <c r="AD36" s="86"/>
      <c r="AE36" s="87">
        <f t="shared" si="3"/>
        <v>0.20998478507205631</v>
      </c>
      <c r="AF36" s="87">
        <f t="shared" si="0"/>
        <v>0.16735669431553821</v>
      </c>
      <c r="AG36" s="87">
        <f t="shared" si="0"/>
        <v>0.26395108346475804</v>
      </c>
      <c r="AI36" s="29">
        <v>0.15</v>
      </c>
    </row>
    <row r="37" spans="2:35" ht="18.95" customHeight="1" x14ac:dyDescent="0.25">
      <c r="P37" s="31"/>
      <c r="Q37" s="31" t="s">
        <v>28</v>
      </c>
      <c r="R37" s="78">
        <v>0</v>
      </c>
      <c r="S37" s="59">
        <f t="shared" si="14"/>
        <v>0</v>
      </c>
      <c r="T37" s="59">
        <f t="shared" si="14"/>
        <v>1</v>
      </c>
      <c r="U37" s="59">
        <f t="shared" si="14"/>
        <v>0</v>
      </c>
      <c r="V37" s="59">
        <f t="shared" si="14"/>
        <v>0</v>
      </c>
      <c r="W37" s="81">
        <v>0</v>
      </c>
      <c r="Z37" s="2">
        <v>30</v>
      </c>
      <c r="AA37" s="85">
        <v>5.6250070679050301E-2</v>
      </c>
      <c r="AB37" s="85">
        <f t="shared" si="1"/>
        <v>6.4687581280907847E-2</v>
      </c>
      <c r="AC37" s="85">
        <f t="shared" si="2"/>
        <v>4.7812560077192756E-2</v>
      </c>
      <c r="AD37" s="86"/>
      <c r="AE37" s="87">
        <f t="shared" si="3"/>
        <v>0.1990127243533914</v>
      </c>
      <c r="AF37" s="87">
        <f t="shared" si="0"/>
        <v>0.15737851465672331</v>
      </c>
      <c r="AG37" s="87">
        <f t="shared" si="0"/>
        <v>0.25213538518915363</v>
      </c>
      <c r="AI37" s="29">
        <v>0.15</v>
      </c>
    </row>
    <row r="38" spans="2:35" ht="18.95" customHeight="1" thickBot="1" x14ac:dyDescent="0.3">
      <c r="P38" s="31"/>
      <c r="Q38" s="31" t="s">
        <v>29</v>
      </c>
      <c r="R38" s="78">
        <v>0</v>
      </c>
      <c r="S38" s="59">
        <f t="shared" si="14"/>
        <v>0</v>
      </c>
      <c r="T38" s="59">
        <f t="shared" si="14"/>
        <v>1</v>
      </c>
      <c r="U38" s="59">
        <f t="shared" si="14"/>
        <v>0</v>
      </c>
      <c r="V38" s="59">
        <f t="shared" si="14"/>
        <v>0</v>
      </c>
      <c r="W38" s="81">
        <v>0</v>
      </c>
      <c r="Z38" s="2">
        <v>31</v>
      </c>
      <c r="AA38" s="85">
        <v>5.6212912380564584E-2</v>
      </c>
      <c r="AB38" s="85">
        <f t="shared" si="1"/>
        <v>6.4644849237649266E-2</v>
      </c>
      <c r="AC38" s="85">
        <f t="shared" si="2"/>
        <v>4.7780975523479895E-2</v>
      </c>
      <c r="AD38" s="86"/>
      <c r="AE38" s="87">
        <f t="shared" si="3"/>
        <v>0.18861667665602511</v>
      </c>
      <c r="AF38" s="87">
        <f t="shared" si="0"/>
        <v>0.14799767809514855</v>
      </c>
      <c r="AG38" s="87">
        <f t="shared" si="0"/>
        <v>0.24085157112194841</v>
      </c>
      <c r="AI38" s="29">
        <v>0.15</v>
      </c>
    </row>
    <row r="39" spans="2:35" ht="18.95" customHeight="1" x14ac:dyDescent="0.25">
      <c r="B39" s="5"/>
      <c r="C39" s="2" t="s">
        <v>5</v>
      </c>
      <c r="D39" s="127" t="s">
        <v>14</v>
      </c>
      <c r="E39" s="128"/>
      <c r="F39" s="128"/>
      <c r="G39" s="128"/>
      <c r="H39" s="128"/>
      <c r="I39" s="129"/>
      <c r="K39" s="130" t="s">
        <v>20</v>
      </c>
      <c r="P39" s="31"/>
      <c r="Q39" s="31" t="s">
        <v>30</v>
      </c>
      <c r="R39" s="77">
        <v>0</v>
      </c>
      <c r="S39" s="58">
        <f t="shared" si="14"/>
        <v>0</v>
      </c>
      <c r="T39" s="58">
        <f t="shared" si="14"/>
        <v>1</v>
      </c>
      <c r="U39" s="58">
        <f t="shared" si="14"/>
        <v>0</v>
      </c>
      <c r="V39" s="58">
        <f t="shared" si="14"/>
        <v>0</v>
      </c>
      <c r="W39" s="80">
        <v>0</v>
      </c>
      <c r="Z39" s="2">
        <v>32</v>
      </c>
      <c r="AA39" s="85">
        <v>5.6177691880465286E-2</v>
      </c>
      <c r="AB39" s="85">
        <f t="shared" si="1"/>
        <v>6.4604345662535076E-2</v>
      </c>
      <c r="AC39" s="85">
        <f t="shared" si="2"/>
        <v>4.7751038098395489E-2</v>
      </c>
      <c r="AD39" s="86"/>
      <c r="AE39" s="87">
        <f t="shared" si="3"/>
        <v>0.17876595215375865</v>
      </c>
      <c r="AF39" s="87">
        <f t="shared" si="0"/>
        <v>0.13917800591606011</v>
      </c>
      <c r="AG39" s="87">
        <f t="shared" si="0"/>
        <v>0.23007522547745882</v>
      </c>
      <c r="AI39" s="29">
        <v>0.15</v>
      </c>
    </row>
    <row r="40" spans="2:35" ht="18.95" customHeight="1" x14ac:dyDescent="0.25">
      <c r="B40" s="3"/>
      <c r="C40" s="4" t="s">
        <v>1</v>
      </c>
      <c r="D40" s="6" t="s">
        <v>0</v>
      </c>
      <c r="E40" s="6" t="s">
        <v>13</v>
      </c>
      <c r="F40" s="6" t="s">
        <v>2</v>
      </c>
      <c r="G40" s="6" t="s">
        <v>3</v>
      </c>
      <c r="H40" s="6" t="s">
        <v>4</v>
      </c>
      <c r="I40" s="7" t="s">
        <v>6</v>
      </c>
      <c r="J40" s="8" t="s">
        <v>7</v>
      </c>
      <c r="K40" s="131"/>
      <c r="P40" s="31"/>
      <c r="Q40" s="31" t="s">
        <v>31</v>
      </c>
      <c r="R40" s="78">
        <v>0</v>
      </c>
      <c r="S40" s="59">
        <f t="shared" si="14"/>
        <v>0</v>
      </c>
      <c r="T40" s="59">
        <f t="shared" si="14"/>
        <v>1</v>
      </c>
      <c r="U40" s="59">
        <f t="shared" si="14"/>
        <v>0</v>
      </c>
      <c r="V40" s="59">
        <f t="shared" si="14"/>
        <v>0</v>
      </c>
      <c r="W40" s="81">
        <v>0</v>
      </c>
      <c r="Z40" s="2">
        <v>33</v>
      </c>
      <c r="AA40" s="85">
        <v>5.6144279625560012E-2</v>
      </c>
      <c r="AB40" s="85">
        <f t="shared" si="1"/>
        <v>6.4565921569394003E-2</v>
      </c>
      <c r="AC40" s="85">
        <f t="shared" si="2"/>
        <v>4.7722637681726007E-2</v>
      </c>
      <c r="AD40" s="86"/>
      <c r="AE40" s="87">
        <f t="shared" si="3"/>
        <v>0.16943157135434467</v>
      </c>
      <c r="AF40" s="87">
        <f t="shared" si="0"/>
        <v>0.13088558326865984</v>
      </c>
      <c r="AG40" s="87">
        <f t="shared" si="0"/>
        <v>0.2197831291271008</v>
      </c>
      <c r="AI40" s="29">
        <v>0.15</v>
      </c>
    </row>
    <row r="41" spans="2:35" ht="18.95" customHeight="1" thickBot="1" x14ac:dyDescent="0.3">
      <c r="B41" s="25">
        <v>20240531</v>
      </c>
      <c r="C41" s="2" t="s">
        <v>10</v>
      </c>
      <c r="D41" s="2" t="s">
        <v>8</v>
      </c>
      <c r="E41" s="2" t="s">
        <v>9</v>
      </c>
      <c r="F41" s="2" t="s">
        <v>11</v>
      </c>
      <c r="G41" s="2" t="s">
        <v>12</v>
      </c>
      <c r="H41" s="2" t="s">
        <v>15</v>
      </c>
      <c r="I41" s="2"/>
      <c r="J41" s="2"/>
      <c r="P41" s="31"/>
      <c r="Q41" s="31" t="s">
        <v>32</v>
      </c>
      <c r="R41" s="78">
        <v>0</v>
      </c>
      <c r="S41" s="59">
        <f t="shared" si="14"/>
        <v>0</v>
      </c>
      <c r="T41" s="59">
        <f t="shared" si="14"/>
        <v>1</v>
      </c>
      <c r="U41" s="59">
        <f t="shared" si="14"/>
        <v>0</v>
      </c>
      <c r="V41" s="59">
        <f t="shared" si="14"/>
        <v>0</v>
      </c>
      <c r="W41" s="81">
        <v>0</v>
      </c>
      <c r="Z41" s="2">
        <v>34</v>
      </c>
      <c r="AA41" s="85">
        <v>5.6112555659305174E-2</v>
      </c>
      <c r="AB41" s="85">
        <f t="shared" si="1"/>
        <v>6.4529439008200948E-2</v>
      </c>
      <c r="AC41" s="85">
        <f t="shared" si="2"/>
        <v>4.7695672310409394E-2</v>
      </c>
      <c r="AD41" s="86"/>
      <c r="AE41" s="87">
        <f t="shared" si="3"/>
        <v>0.16058615735511836</v>
      </c>
      <c r="AF41" s="87">
        <f t="shared" si="0"/>
        <v>0.12308860499129402</v>
      </c>
      <c r="AG41" s="87">
        <f t="shared" si="0"/>
        <v>0.20995318896171261</v>
      </c>
      <c r="AI41" s="29">
        <v>0.15</v>
      </c>
    </row>
    <row r="42" spans="2:35" ht="18.95" customHeight="1" x14ac:dyDescent="0.25">
      <c r="B42" s="9">
        <v>1</v>
      </c>
      <c r="C42" s="32">
        <v>6.8349999999999991</v>
      </c>
      <c r="D42" s="16">
        <v>5.1839999999999993</v>
      </c>
      <c r="E42" s="16">
        <v>2.3999999999999986</v>
      </c>
      <c r="F42" s="17">
        <v>3.8039999999999989</v>
      </c>
      <c r="G42" s="17">
        <v>4.4079999999999995</v>
      </c>
      <c r="H42" s="17">
        <v>1.3129999999999988</v>
      </c>
      <c r="I42" s="17">
        <f>IF(  ABS( MAX( D42:H42 ) )  &gt;  ABS(  MIN(D42:H42 ) ),
                                                 (  SUM(D42:H42) - ABS( MAX(D42:H42) ) ) / 4,
                                                  (  SUM(D42:H42) +  ABS( MIN(D42:H42)  )  )   / 4 )</f>
        <v>2.9812499999999988</v>
      </c>
      <c r="J42" s="18">
        <f xml:space="preserve"> IF( I42 &gt; 0, MAX( -$K$3, -I42*$K$4 ), MIN( $K$3, -I42*$K$4 )  )</f>
        <v>-0.59624999999999984</v>
      </c>
      <c r="K42" s="12">
        <f>C42+J42</f>
        <v>6.2387499999999996</v>
      </c>
      <c r="P42" s="31"/>
      <c r="Q42" s="31" t="s">
        <v>33</v>
      </c>
      <c r="R42" s="78">
        <v>0</v>
      </c>
      <c r="S42" s="59">
        <f t="shared" si="14"/>
        <v>0</v>
      </c>
      <c r="T42" s="59">
        <f t="shared" si="14"/>
        <v>1</v>
      </c>
      <c r="U42" s="59">
        <f t="shared" si="14"/>
        <v>0</v>
      </c>
      <c r="V42" s="59">
        <f t="shared" si="14"/>
        <v>0</v>
      </c>
      <c r="W42" s="81">
        <v>0</v>
      </c>
      <c r="Z42" s="2">
        <v>35</v>
      </c>
      <c r="AA42" s="85">
        <v>5.6082408933736394E-2</v>
      </c>
      <c r="AB42" s="85">
        <f t="shared" si="1"/>
        <v>6.4494770273796853E-2</v>
      </c>
      <c r="AC42" s="85">
        <f t="shared" si="2"/>
        <v>4.7670047593675935E-2</v>
      </c>
      <c r="AD42" s="86"/>
      <c r="AE42" s="87">
        <f t="shared" si="3"/>
        <v>0.15220383685485006</v>
      </c>
      <c r="AF42" s="87">
        <f t="shared" si="0"/>
        <v>0.11575723402796144</v>
      </c>
      <c r="AG42" s="87">
        <f t="shared" si="0"/>
        <v>0.20056437320157905</v>
      </c>
      <c r="AI42" s="29">
        <v>0.15</v>
      </c>
    </row>
    <row r="43" spans="2:35" ht="18.95" customHeight="1" thickBot="1" x14ac:dyDescent="0.3">
      <c r="B43" s="10">
        <v>2</v>
      </c>
      <c r="C43" s="33">
        <v>6.5540000000000003</v>
      </c>
      <c r="D43" s="19">
        <v>4.8930000000000007</v>
      </c>
      <c r="E43" s="15">
        <v>2.3769999999999998</v>
      </c>
      <c r="F43" s="15">
        <v>3.3960000000000008</v>
      </c>
      <c r="G43" s="15">
        <v>4.1580000000000004</v>
      </c>
      <c r="H43" s="15">
        <v>1.4409999999999998</v>
      </c>
      <c r="I43" s="15">
        <f t="shared" ref="I43:I51" si="15">IF(  ABS( MAX( D43:H43 ) )  &gt;  ABS(  MIN(D43:H43 ) ),
                                                 (  SUM(D43:H43) - ABS( MAX(D43:H43) ) ) / 4,
                                                  (  SUM(D43:H43) +  ABS( MIN(D43:H43)  )  )   / 4 )</f>
        <v>2.843</v>
      </c>
      <c r="J43" s="20">
        <f t="shared" ref="J43:J51" si="16" xml:space="preserve"> IF( I43 &gt; 0, MAX( -$K$3, -I43*$K$4 ), MIN( $K$3, -I43*$K$4 )  )</f>
        <v>-0.56859999999999999</v>
      </c>
      <c r="K43" s="13">
        <f t="shared" ref="K43:K51" si="17">C43+J43</f>
        <v>5.9854000000000003</v>
      </c>
      <c r="P43" s="31"/>
      <c r="Q43" s="31" t="s">
        <v>34</v>
      </c>
      <c r="R43" s="79">
        <v>0</v>
      </c>
      <c r="S43" s="60">
        <f t="shared" si="14"/>
        <v>0</v>
      </c>
      <c r="T43" s="60">
        <f t="shared" si="14"/>
        <v>1</v>
      </c>
      <c r="U43" s="60">
        <f t="shared" si="14"/>
        <v>0</v>
      </c>
      <c r="V43" s="60">
        <f t="shared" si="14"/>
        <v>0</v>
      </c>
      <c r="W43" s="82">
        <v>0</v>
      </c>
      <c r="Z43" s="2">
        <v>36</v>
      </c>
      <c r="AA43" s="85">
        <v>5.6053736653679964E-2</v>
      </c>
      <c r="AB43" s="85">
        <f t="shared" si="1"/>
        <v>6.4461797151731948E-2</v>
      </c>
      <c r="AC43" s="85">
        <f t="shared" si="2"/>
        <v>4.7645676155627967E-2</v>
      </c>
      <c r="AD43" s="86"/>
      <c r="AE43" s="87">
        <f t="shared" si="3"/>
        <v>0.14426014893407302</v>
      </c>
      <c r="AF43" s="87">
        <f t="shared" si="0"/>
        <v>0.10886347108618681</v>
      </c>
      <c r="AG43" s="87">
        <f t="shared" si="0"/>
        <v>0.19159665193436304</v>
      </c>
      <c r="AI43" s="29">
        <v>0.15</v>
      </c>
    </row>
    <row r="44" spans="2:35" ht="18.95" customHeight="1" x14ac:dyDescent="0.25">
      <c r="B44" s="10">
        <v>3</v>
      </c>
      <c r="C44" s="33">
        <v>6.4769999999999994</v>
      </c>
      <c r="D44" s="19">
        <v>4.7649999999999997</v>
      </c>
      <c r="E44" s="15">
        <v>2.5119999999999996</v>
      </c>
      <c r="F44" s="15">
        <v>3.2009999999999996</v>
      </c>
      <c r="G44" s="15">
        <v>4.0589999999999993</v>
      </c>
      <c r="H44" s="15">
        <v>1.6309999999999993</v>
      </c>
      <c r="I44" s="15">
        <f t="shared" si="15"/>
        <v>2.8507499999999988</v>
      </c>
      <c r="J44" s="20">
        <f t="shared" si="16"/>
        <v>-0.57014999999999982</v>
      </c>
      <c r="K44" s="13">
        <f t="shared" si="17"/>
        <v>5.9068499999999995</v>
      </c>
      <c r="Z44" s="2">
        <v>37</v>
      </c>
      <c r="AA44" s="85">
        <v>5.6026443657027469E-2</v>
      </c>
      <c r="AB44" s="85">
        <f t="shared" si="1"/>
        <v>6.4430410205581587E-2</v>
      </c>
      <c r="AC44" s="85">
        <f t="shared" si="2"/>
        <v>4.7622477108473345E-2</v>
      </c>
      <c r="AD44" s="86"/>
      <c r="AE44" s="87">
        <f t="shared" si="3"/>
        <v>0.13673196075749702</v>
      </c>
      <c r="AF44" s="87">
        <f t="shared" si="0"/>
        <v>0.10238103437223695</v>
      </c>
      <c r="AG44" s="87">
        <f t="shared" si="0"/>
        <v>0.18303094226702751</v>
      </c>
      <c r="AI44" s="29">
        <v>0.15</v>
      </c>
    </row>
    <row r="45" spans="2:35" ht="18.95" customHeight="1" x14ac:dyDescent="0.25">
      <c r="B45" s="10">
        <v>4</v>
      </c>
      <c r="C45" s="33">
        <v>6.4369999999999994</v>
      </c>
      <c r="D45" s="19">
        <v>4.6419999999999995</v>
      </c>
      <c r="E45" s="15">
        <v>2.5999999999999992</v>
      </c>
      <c r="F45" s="15">
        <v>3.0869999999999993</v>
      </c>
      <c r="G45" s="15">
        <v>3.9619999999999993</v>
      </c>
      <c r="H45" s="15">
        <v>1.754999999999999</v>
      </c>
      <c r="I45" s="15">
        <f t="shared" si="15"/>
        <v>2.851</v>
      </c>
      <c r="J45" s="20">
        <f t="shared" si="16"/>
        <v>-0.57020000000000004</v>
      </c>
      <c r="K45" s="13">
        <f t="shared" si="17"/>
        <v>5.8667999999999996</v>
      </c>
      <c r="Q45" s="64"/>
      <c r="R45" s="64" t="s">
        <v>39</v>
      </c>
      <c r="Z45" s="2">
        <v>38</v>
      </c>
      <c r="AA45" s="85">
        <v>5.6000441832880998E-2</v>
      </c>
      <c r="AB45" s="85">
        <f t="shared" si="1"/>
        <v>6.4400508107813142E-2</v>
      </c>
      <c r="AC45" s="85">
        <f t="shared" si="2"/>
        <v>4.7600375557948847E-2</v>
      </c>
      <c r="AD45" s="86"/>
      <c r="AE45" s="87">
        <f t="shared" si="3"/>
        <v>0.12959738947101013</v>
      </c>
      <c r="AF45" s="87">
        <f t="shared" si="0"/>
        <v>9.6285248396055359E-2</v>
      </c>
      <c r="AG45" s="87">
        <f t="shared" si="0"/>
        <v>0.17484905756716068</v>
      </c>
      <c r="AI45" s="29">
        <v>0.15</v>
      </c>
    </row>
    <row r="46" spans="2:35" ht="18.95" customHeight="1" thickBot="1" x14ac:dyDescent="0.3">
      <c r="B46" s="10">
        <v>5</v>
      </c>
      <c r="C46" s="34">
        <v>6.4320000000000004</v>
      </c>
      <c r="D46" s="21">
        <v>4.5630000000000006</v>
      </c>
      <c r="E46" s="22">
        <v>2.6690000000000005</v>
      </c>
      <c r="F46" s="22">
        <v>3.0110000000000006</v>
      </c>
      <c r="G46" s="22">
        <v>3.8800000000000003</v>
      </c>
      <c r="H46" s="22">
        <v>1.8490000000000002</v>
      </c>
      <c r="I46" s="22">
        <f t="shared" si="15"/>
        <v>2.8522500000000006</v>
      </c>
      <c r="J46" s="23">
        <f t="shared" si="16"/>
        <v>-0.57045000000000012</v>
      </c>
      <c r="K46" s="41">
        <f t="shared" si="17"/>
        <v>5.8615500000000003</v>
      </c>
      <c r="R46" s="2"/>
      <c r="S46" s="2"/>
      <c r="T46" s="2"/>
      <c r="U46" s="83" t="str">
        <f>G3</f>
        <v>End- Asadh (2081)</v>
      </c>
      <c r="V46" s="63">
        <f>W7-15</f>
        <v>20240716</v>
      </c>
      <c r="W46" s="2"/>
      <c r="Z46" s="2">
        <v>39</v>
      </c>
      <c r="AA46" s="85">
        <v>5.5975649578005493E-2</v>
      </c>
      <c r="AB46" s="85">
        <f t="shared" si="1"/>
        <v>6.4371997014706306E-2</v>
      </c>
      <c r="AC46" s="85">
        <f t="shared" si="2"/>
        <v>4.7579302141304666E-2</v>
      </c>
      <c r="AD46" s="86"/>
      <c r="AE46" s="87">
        <f t="shared" si="3"/>
        <v>0.12283572966576109</v>
      </c>
      <c r="AF46" s="87">
        <f t="shared" si="0"/>
        <v>9.0552940969989865E-2</v>
      </c>
      <c r="AG46" s="87">
        <f t="shared" si="0"/>
        <v>0.16703366034426056</v>
      </c>
      <c r="AI46" s="29">
        <v>0.15</v>
      </c>
    </row>
    <row r="47" spans="2:35" ht="18.95" customHeight="1" x14ac:dyDescent="0.25">
      <c r="B47" s="10">
        <v>6</v>
      </c>
      <c r="C47" s="33">
        <v>6.4229999999999992</v>
      </c>
      <c r="D47" s="19">
        <v>4.496999999999999</v>
      </c>
      <c r="E47" s="15">
        <v>2.6999999999999993</v>
      </c>
      <c r="F47" s="15">
        <v>2.9389999999999987</v>
      </c>
      <c r="G47" s="15">
        <v>3.7879999999999994</v>
      </c>
      <c r="H47" s="15">
        <v>1.8979999999999997</v>
      </c>
      <c r="I47" s="39">
        <f t="shared" si="15"/>
        <v>2.8312499999999989</v>
      </c>
      <c r="J47" s="20">
        <f t="shared" si="16"/>
        <v>-0.56624999999999981</v>
      </c>
      <c r="K47" s="40">
        <f t="shared" si="17"/>
        <v>5.856749999999999</v>
      </c>
      <c r="P47" s="31"/>
      <c r="Q47" s="31" t="s">
        <v>25</v>
      </c>
      <c r="R47" s="70">
        <v>0</v>
      </c>
      <c r="S47" s="65">
        <v>0</v>
      </c>
      <c r="T47" s="65">
        <v>0</v>
      </c>
      <c r="U47" s="66">
        <v>0</v>
      </c>
      <c r="V47" s="93">
        <f>IF(  V34 = 0,  V8,  AVERAGE(U8:W8)  )</f>
        <v>6.20835E-2</v>
      </c>
      <c r="W47" s="73">
        <v>0</v>
      </c>
      <c r="Z47" s="2">
        <v>40</v>
      </c>
      <c r="AA47" s="85">
        <v>5.5951991291064207E-2</v>
      </c>
      <c r="AB47" s="85">
        <f t="shared" si="1"/>
        <v>6.434478998472383E-2</v>
      </c>
      <c r="AC47" s="85">
        <f t="shared" si="2"/>
        <v>4.7559192597404577E-2</v>
      </c>
      <c r="AD47" s="86"/>
      <c r="AE47" s="87">
        <f t="shared" si="3"/>
        <v>0.11642738586615811</v>
      </c>
      <c r="AF47" s="87">
        <f t="shared" si="0"/>
        <v>8.5162347636699331E-2</v>
      </c>
      <c r="AG47" s="87">
        <f t="shared" si="0"/>
        <v>0.15956821838517043</v>
      </c>
      <c r="AI47" s="29">
        <v>0.15</v>
      </c>
    </row>
    <row r="48" spans="2:35" ht="18.95" customHeight="1" x14ac:dyDescent="0.25">
      <c r="B48" s="10">
        <v>7</v>
      </c>
      <c r="C48" s="33">
        <v>6.4060000000000006</v>
      </c>
      <c r="D48" s="19">
        <v>4.4300000000000006</v>
      </c>
      <c r="E48" s="15">
        <v>2.7020000000000008</v>
      </c>
      <c r="F48" s="15">
        <v>2.87</v>
      </c>
      <c r="G48" s="15">
        <v>3.6910000000000007</v>
      </c>
      <c r="H48" s="15">
        <v>1.9180000000000001</v>
      </c>
      <c r="I48" s="15">
        <f t="shared" si="15"/>
        <v>2.7952500000000011</v>
      </c>
      <c r="J48" s="20">
        <f t="shared" si="16"/>
        <v>-0.55905000000000027</v>
      </c>
      <c r="K48" s="13">
        <f t="shared" si="17"/>
        <v>5.8469500000000005</v>
      </c>
      <c r="P48" s="31"/>
      <c r="Q48" s="31" t="s">
        <v>26</v>
      </c>
      <c r="R48" s="71">
        <v>0</v>
      </c>
      <c r="S48" s="67">
        <v>0</v>
      </c>
      <c r="T48" s="67">
        <v>0</v>
      </c>
      <c r="U48" s="68">
        <v>0</v>
      </c>
      <c r="V48" s="94">
        <f t="shared" ref="V48:V56" si="18">IF(  V35 = 0,  V9,  AVERAGE(U9:W9)  )</f>
        <v>5.9566000000000001E-2</v>
      </c>
      <c r="W48" s="74">
        <v>0</v>
      </c>
      <c r="Z48" s="2">
        <v>41</v>
      </c>
      <c r="AA48" s="85">
        <v>5.5929396903483308E-2</v>
      </c>
      <c r="AB48" s="85">
        <f t="shared" si="1"/>
        <v>6.4318806439005796E-2</v>
      </c>
      <c r="AC48" s="85">
        <f t="shared" si="2"/>
        <v>4.7539987367960813E-2</v>
      </c>
      <c r="AD48" s="86"/>
      <c r="AE48" s="87">
        <f t="shared" si="3"/>
        <v>0.11035380956974004</v>
      </c>
      <c r="AF48" s="87">
        <f t="shared" si="0"/>
        <v>8.0093022855827312E-2</v>
      </c>
      <c r="AG48" s="87">
        <f t="shared" si="0"/>
        <v>0.15243696381128516</v>
      </c>
      <c r="AI48" s="29">
        <v>0.15</v>
      </c>
    </row>
    <row r="49" spans="2:35" ht="18.95" customHeight="1" x14ac:dyDescent="0.25">
      <c r="B49" s="10">
        <v>8</v>
      </c>
      <c r="C49" s="33">
        <v>6.3839999999999995</v>
      </c>
      <c r="D49" s="19">
        <v>4.3579999999999997</v>
      </c>
      <c r="E49" s="15">
        <v>2.6869999999999994</v>
      </c>
      <c r="F49" s="15">
        <v>2.8009999999999993</v>
      </c>
      <c r="G49" s="15">
        <v>3.5959999999999996</v>
      </c>
      <c r="H49" s="15">
        <v>1.9189999999999996</v>
      </c>
      <c r="I49" s="15">
        <f t="shared" si="15"/>
        <v>2.7507499999999991</v>
      </c>
      <c r="J49" s="20">
        <f t="shared" si="16"/>
        <v>-0.55014999999999981</v>
      </c>
      <c r="K49" s="13">
        <f t="shared" si="17"/>
        <v>5.83385</v>
      </c>
      <c r="P49" s="31"/>
      <c r="Q49" s="31" t="s">
        <v>27</v>
      </c>
      <c r="R49" s="71">
        <v>0</v>
      </c>
      <c r="S49" s="67">
        <v>0</v>
      </c>
      <c r="T49" s="67">
        <v>0</v>
      </c>
      <c r="U49" s="68">
        <v>0</v>
      </c>
      <c r="V49" s="94">
        <f t="shared" si="18"/>
        <v>5.8774E-2</v>
      </c>
      <c r="W49" s="74">
        <v>0</v>
      </c>
      <c r="Z49" s="2">
        <v>42</v>
      </c>
      <c r="AA49" s="85">
        <v>5.5907801445371774E-2</v>
      </c>
      <c r="AB49" s="85">
        <f t="shared" si="1"/>
        <v>6.429397166217754E-2</v>
      </c>
      <c r="AC49" s="85">
        <f t="shared" si="2"/>
        <v>4.7521631228566008E-2</v>
      </c>
      <c r="AD49" s="86"/>
      <c r="AE49" s="87">
        <f t="shared" si="3"/>
        <v>0.10459744042709661</v>
      </c>
      <c r="AF49" s="87">
        <f t="shared" si="0"/>
        <v>7.532575735909329E-2</v>
      </c>
      <c r="AG49" s="87">
        <f t="shared" si="0"/>
        <v>0.14562485477051942</v>
      </c>
      <c r="AI49" s="29">
        <v>0.15</v>
      </c>
    </row>
    <row r="50" spans="2:35" ht="18.95" customHeight="1" x14ac:dyDescent="0.25">
      <c r="B50" s="10">
        <v>9</v>
      </c>
      <c r="C50" s="33">
        <v>6.36</v>
      </c>
      <c r="D50" s="19">
        <v>4.2810000000000006</v>
      </c>
      <c r="E50" s="15">
        <v>2.661</v>
      </c>
      <c r="F50" s="15">
        <v>2.7410000000000005</v>
      </c>
      <c r="G50" s="15">
        <v>3.5080000000000005</v>
      </c>
      <c r="H50" s="15">
        <v>1.9089999999999998</v>
      </c>
      <c r="I50" s="15">
        <f t="shared" si="15"/>
        <v>2.7047500000000002</v>
      </c>
      <c r="J50" s="20">
        <f t="shared" si="16"/>
        <v>-0.54095000000000004</v>
      </c>
      <c r="K50" s="13">
        <f t="shared" si="17"/>
        <v>5.8190500000000007</v>
      </c>
      <c r="P50" s="31"/>
      <c r="Q50" s="31" t="s">
        <v>28</v>
      </c>
      <c r="R50" s="71">
        <v>0</v>
      </c>
      <c r="S50" s="67">
        <v>0</v>
      </c>
      <c r="T50" s="67">
        <v>0</v>
      </c>
      <c r="U50" s="68">
        <v>0</v>
      </c>
      <c r="V50" s="94">
        <f t="shared" si="18"/>
        <v>5.8368000000000003E-2</v>
      </c>
      <c r="W50" s="74">
        <v>0</v>
      </c>
      <c r="Z50" s="2">
        <v>43</v>
      </c>
      <c r="AA50" s="85">
        <v>5.5887144644664488E-2</v>
      </c>
      <c r="AB50" s="85">
        <f t="shared" si="1"/>
        <v>6.427021634136415E-2</v>
      </c>
      <c r="AC50" s="85">
        <f t="shared" si="2"/>
        <v>4.7504072947964812E-2</v>
      </c>
      <c r="AD50" s="86"/>
      <c r="AE50" s="87">
        <f t="shared" si="3"/>
        <v>9.9141651201063719E-2</v>
      </c>
      <c r="AF50" s="87">
        <f t="shared" si="0"/>
        <v>7.0842501151687734E-2</v>
      </c>
      <c r="AG50" s="87">
        <f t="shared" si="0"/>
        <v>0.13911753951534386</v>
      </c>
      <c r="AI50" s="29">
        <v>0.15</v>
      </c>
    </row>
    <row r="51" spans="2:35" ht="18.95" customHeight="1" thickBot="1" x14ac:dyDescent="0.3">
      <c r="B51" s="11">
        <v>10</v>
      </c>
      <c r="C51" s="34">
        <v>6.3339999999999996</v>
      </c>
      <c r="D51" s="21">
        <v>4.1969999999999992</v>
      </c>
      <c r="E51" s="22">
        <v>2.6269999999999998</v>
      </c>
      <c r="F51" s="22">
        <v>2.6829999999999994</v>
      </c>
      <c r="G51" s="22">
        <v>3.4269999999999996</v>
      </c>
      <c r="H51" s="22">
        <v>1.8899999999999997</v>
      </c>
      <c r="I51" s="22">
        <f t="shared" si="15"/>
        <v>2.6567499999999997</v>
      </c>
      <c r="J51" s="23">
        <f t="shared" si="16"/>
        <v>-0.53134999999999999</v>
      </c>
      <c r="K51" s="14">
        <f t="shared" si="17"/>
        <v>5.8026499999999999</v>
      </c>
      <c r="P51" s="31"/>
      <c r="Q51" s="31" t="s">
        <v>29</v>
      </c>
      <c r="R51" s="71">
        <v>0</v>
      </c>
      <c r="S51" s="67">
        <v>0</v>
      </c>
      <c r="T51" s="67">
        <v>0</v>
      </c>
      <c r="U51" s="68">
        <v>0</v>
      </c>
      <c r="V51" s="94">
        <f>IF(  V38 = 0,  V12,  AVERAGE(U12:W12)  )</f>
        <v>5.8257000000000003E-2</v>
      </c>
      <c r="W51" s="74">
        <v>0</v>
      </c>
      <c r="Z51" s="2">
        <v>44</v>
      </c>
      <c r="AA51" s="85">
        <v>5.5867370557530549E-2</v>
      </c>
      <c r="AB51" s="85">
        <f t="shared" si="1"/>
        <v>6.4247476141160123E-2</v>
      </c>
      <c r="AC51" s="85">
        <f t="shared" si="2"/>
        <v>4.7487264973900968E-2</v>
      </c>
      <c r="AD51" s="86"/>
      <c r="AE51" s="87">
        <f t="shared" si="3"/>
        <v>9.3970696187735916E-2</v>
      </c>
      <c r="AF51" s="87">
        <f t="shared" si="0"/>
        <v>6.6626291696170625E-2</v>
      </c>
      <c r="AG51" s="87">
        <f t="shared" si="0"/>
        <v>0.13290132265056404</v>
      </c>
      <c r="AI51" s="29">
        <v>0.15</v>
      </c>
    </row>
    <row r="52" spans="2:35" ht="18.95" customHeight="1" x14ac:dyDescent="0.25">
      <c r="P52" s="31"/>
      <c r="Q52" s="31" t="s">
        <v>30</v>
      </c>
      <c r="R52" s="70">
        <v>0</v>
      </c>
      <c r="S52" s="65">
        <v>0</v>
      </c>
      <c r="T52" s="65">
        <v>0</v>
      </c>
      <c r="U52" s="65">
        <v>0</v>
      </c>
      <c r="V52" s="43">
        <f t="shared" si="18"/>
        <v>5.8171500000000001E-2</v>
      </c>
      <c r="W52" s="73">
        <v>0</v>
      </c>
      <c r="Z52" s="2">
        <v>45</v>
      </c>
      <c r="AA52" s="85">
        <v>5.5848427228028852E-2</v>
      </c>
      <c r="AB52" s="85">
        <f t="shared" si="1"/>
        <v>6.4225691312233171E-2</v>
      </c>
      <c r="AC52" s="85">
        <f t="shared" si="2"/>
        <v>4.7471163143824525E-2</v>
      </c>
      <c r="AD52" s="86"/>
      <c r="AE52" s="87">
        <f t="shared" si="3"/>
        <v>8.9069662818806211E-2</v>
      </c>
      <c r="AF52" s="87">
        <f t="shared" si="0"/>
        <v>6.2661186865141341E-2</v>
      </c>
      <c r="AG52" s="87">
        <f t="shared" si="0"/>
        <v>0.12696313336211754</v>
      </c>
      <c r="AI52" s="29">
        <v>0.15</v>
      </c>
    </row>
    <row r="53" spans="2:35" ht="18.95" customHeight="1" x14ac:dyDescent="0.25">
      <c r="P53" s="31"/>
      <c r="Q53" s="31" t="s">
        <v>31</v>
      </c>
      <c r="R53" s="71">
        <v>0</v>
      </c>
      <c r="S53" s="67">
        <v>0</v>
      </c>
      <c r="T53" s="67">
        <v>0</v>
      </c>
      <c r="U53" s="67">
        <v>0</v>
      </c>
      <c r="V53" s="44">
        <f t="shared" si="18"/>
        <v>5.80455E-2</v>
      </c>
      <c r="W53" s="74">
        <v>0</v>
      </c>
      <c r="Z53" s="2">
        <v>46</v>
      </c>
      <c r="AA53" s="85">
        <v>5.5830266374997217E-2</v>
      </c>
      <c r="AB53" s="85">
        <f t="shared" si="1"/>
        <v>6.4204806331246797E-2</v>
      </c>
      <c r="AC53" s="85">
        <f t="shared" si="2"/>
        <v>4.745572641874763E-2</v>
      </c>
      <c r="AD53" s="86"/>
      <c r="AE53" s="87">
        <f t="shared" si="3"/>
        <v>8.4424426196303665E-2</v>
      </c>
      <c r="AF53" s="87">
        <f t="shared" si="0"/>
        <v>5.8932202292098626E-2</v>
      </c>
      <c r="AG53" s="87">
        <f t="shared" si="0"/>
        <v>0.12129049546151932</v>
      </c>
      <c r="AI53" s="29">
        <v>0.15</v>
      </c>
    </row>
    <row r="54" spans="2:35" ht="18.95" customHeight="1" x14ac:dyDescent="0.25">
      <c r="P54" s="31"/>
      <c r="Q54" s="31" t="s">
        <v>32</v>
      </c>
      <c r="R54" s="71">
        <v>0</v>
      </c>
      <c r="S54" s="67">
        <v>0</v>
      </c>
      <c r="T54" s="67">
        <v>0</v>
      </c>
      <c r="U54" s="67">
        <v>0</v>
      </c>
      <c r="V54" s="44">
        <f t="shared" si="18"/>
        <v>5.7903500000000004E-2</v>
      </c>
      <c r="W54" s="74">
        <v>0</v>
      </c>
      <c r="Z54" s="2">
        <v>47</v>
      </c>
      <c r="AA54" s="85">
        <v>5.5812843104213306E-2</v>
      </c>
      <c r="AB54" s="85">
        <f t="shared" si="1"/>
        <v>6.4184769569845299E-2</v>
      </c>
      <c r="AC54" s="85">
        <f t="shared" si="2"/>
        <v>4.7440916638581306E-2</v>
      </c>
      <c r="AD54" s="86"/>
      <c r="AE54" s="87">
        <f t="shared" si="3"/>
        <v>8.0021606337816215E-2</v>
      </c>
      <c r="AF54" s="87">
        <f t="shared" si="0"/>
        <v>5.5425252787193534E-2</v>
      </c>
      <c r="AG54" s="87">
        <f t="shared" si="0"/>
        <v>0.11587149910047018</v>
      </c>
      <c r="AI54" s="29">
        <v>0.15</v>
      </c>
    </row>
    <row r="55" spans="2:35" ht="18.95" customHeight="1" x14ac:dyDescent="0.25">
      <c r="B55" s="104" t="s">
        <v>44</v>
      </c>
      <c r="C55" s="105"/>
      <c r="D55" s="105"/>
      <c r="E55" s="105"/>
      <c r="F55" s="105"/>
      <c r="G55" s="105"/>
      <c r="H55" s="105"/>
      <c r="I55" s="105"/>
      <c r="J55" s="105"/>
      <c r="K55" s="106"/>
      <c r="P55" s="31"/>
      <c r="Q55" s="31" t="s">
        <v>33</v>
      </c>
      <c r="R55" s="71">
        <v>0</v>
      </c>
      <c r="S55" s="67">
        <v>0</v>
      </c>
      <c r="T55" s="67">
        <v>0</v>
      </c>
      <c r="U55" s="67">
        <v>0</v>
      </c>
      <c r="V55" s="44">
        <f t="shared" si="18"/>
        <v>5.7748500000000008E-2</v>
      </c>
      <c r="W55" s="74">
        <v>0</v>
      </c>
      <c r="Z55" s="2">
        <v>48</v>
      </c>
      <c r="AA55" s="85">
        <v>5.5796115643936162E-2</v>
      </c>
      <c r="AB55" s="85">
        <f t="shared" si="1"/>
        <v>6.4165532990526575E-2</v>
      </c>
      <c r="AC55" s="85">
        <f t="shared" si="2"/>
        <v>4.7426698297345735E-2</v>
      </c>
      <c r="AD55" s="86"/>
      <c r="AE55" s="87">
        <f t="shared" si="3"/>
        <v>7.5848527933545129E-2</v>
      </c>
      <c r="AF55" s="87">
        <f t="shared" si="0"/>
        <v>5.2127097516983044E-2</v>
      </c>
      <c r="AG55" s="87">
        <f t="shared" si="0"/>
        <v>0.11069477402714265</v>
      </c>
      <c r="AI55" s="29">
        <v>0.15</v>
      </c>
    </row>
    <row r="56" spans="2:35" ht="18.95" customHeight="1" thickBot="1" x14ac:dyDescent="0.3">
      <c r="B56" s="107"/>
      <c r="C56" s="108"/>
      <c r="D56" s="108"/>
      <c r="E56" s="108"/>
      <c r="F56" s="108"/>
      <c r="G56" s="108"/>
      <c r="H56" s="108"/>
      <c r="I56" s="108"/>
      <c r="J56" s="108"/>
      <c r="K56" s="109"/>
      <c r="P56" s="31"/>
      <c r="Q56" s="31" t="s">
        <v>34</v>
      </c>
      <c r="R56" s="72">
        <v>0</v>
      </c>
      <c r="S56" s="69">
        <v>0</v>
      </c>
      <c r="T56" s="69">
        <v>0</v>
      </c>
      <c r="U56" s="69">
        <v>0</v>
      </c>
      <c r="V56" s="45">
        <f t="shared" si="18"/>
        <v>5.7589500000000002E-2</v>
      </c>
      <c r="W56" s="75">
        <v>0</v>
      </c>
      <c r="Z56" s="2">
        <v>49</v>
      </c>
      <c r="AA56" s="85">
        <v>5.578004510202339E-2</v>
      </c>
      <c r="AB56" s="85">
        <f t="shared" si="1"/>
        <v>6.4147051867326887E-2</v>
      </c>
      <c r="AC56" s="85">
        <f t="shared" si="2"/>
        <v>4.7413038336719879E-2</v>
      </c>
      <c r="AD56" s="86"/>
      <c r="AE56" s="87">
        <f t="shared" si="3"/>
        <v>7.1893182436607583E-2</v>
      </c>
      <c r="AF56" s="87">
        <f t="shared" si="0"/>
        <v>4.9025288675581279E-2</v>
      </c>
      <c r="AG56" s="87">
        <f t="shared" si="0"/>
        <v>0.1057494642701582</v>
      </c>
      <c r="AI56" s="29">
        <v>0.15</v>
      </c>
    </row>
    <row r="57" spans="2:35" ht="18.95" customHeight="1" x14ac:dyDescent="0.25">
      <c r="B57" s="110"/>
      <c r="C57" s="111"/>
      <c r="D57" s="111"/>
      <c r="E57" s="111"/>
      <c r="F57" s="111"/>
      <c r="G57" s="111"/>
      <c r="H57" s="111"/>
      <c r="I57" s="111"/>
      <c r="J57" s="111"/>
      <c r="K57" s="112"/>
      <c r="Z57" s="2">
        <v>50</v>
      </c>
      <c r="AA57" s="85">
        <v>5.5764595242928205E-2</v>
      </c>
      <c r="AB57" s="85">
        <f t="shared" si="1"/>
        <v>6.4129284529367434E-2</v>
      </c>
      <c r="AC57" s="85">
        <f t="shared" si="2"/>
        <v>4.739990595648897E-2</v>
      </c>
      <c r="AD57" s="86"/>
      <c r="AE57" s="87">
        <f t="shared" si="3"/>
        <v>6.8144192325340733E-2</v>
      </c>
      <c r="AF57" s="87">
        <f t="shared" si="0"/>
        <v>4.6108123399318496E-2</v>
      </c>
      <c r="AG57" s="87">
        <f t="shared" si="0"/>
        <v>0.10102520414870889</v>
      </c>
      <c r="AI57" s="29">
        <v>0.15</v>
      </c>
    </row>
    <row r="58" spans="2:35" ht="18.95" customHeight="1" x14ac:dyDescent="0.25">
      <c r="Z58" s="2" t="s">
        <v>36</v>
      </c>
      <c r="AA58" s="85">
        <v>5.5749732282977416E-2</v>
      </c>
      <c r="AB58" s="85">
        <f t="shared" si="1"/>
        <v>6.4112192125424017E-2</v>
      </c>
      <c r="AC58" s="85">
        <f t="shared" si="2"/>
        <v>4.73872724405308E-2</v>
      </c>
      <c r="AD58" s="86"/>
      <c r="AE58" s="87">
        <f xml:space="preserve"> ( 1 +AA58 ) ^-($Z57 + 1  - 0.5)</f>
        <v>6.4590777391486859E-2</v>
      </c>
      <c r="AF58" s="87">
        <f xml:space="preserve"> ( 1 +AB58 ) ^-($Z57 + 1  - 0.5)</f>
        <v>4.3364598698857511E-2</v>
      </c>
      <c r="AG58" s="87">
        <f xml:space="preserve"> ( 1 +AC58 ) ^-($Z57 + 1  - 0.5)</f>
        <v>9.6512095517931815E-2</v>
      </c>
      <c r="AI58" s="29">
        <v>0.15</v>
      </c>
    </row>
    <row r="59" spans="2:35" ht="18.95" customHeight="1" x14ac:dyDescent="0.25">
      <c r="B59" s="92" t="str">
        <f>"Technical note on the calculation of the Nepali risk-free interest rates term structure at " &amp; G3</f>
        <v>Technical note on the calculation of the Nepali risk-free interest rates term structure at End- Asadh (2081)</v>
      </c>
      <c r="C59" s="88"/>
      <c r="D59" s="88"/>
      <c r="E59" s="88"/>
      <c r="F59" s="88"/>
      <c r="G59" s="88"/>
      <c r="H59" s="88"/>
      <c r="I59" s="88"/>
      <c r="J59" s="88"/>
      <c r="K59" s="89"/>
      <c r="AB59" s="84"/>
      <c r="AC59" s="84"/>
      <c r="AF59" s="84"/>
      <c r="AG59" s="84"/>
      <c r="AI59" s="84"/>
    </row>
    <row r="60" spans="2:35" ht="18.95" customHeight="1" x14ac:dyDescent="0.25">
      <c r="B60" s="90"/>
      <c r="C60" s="100"/>
      <c r="D60" s="100"/>
      <c r="E60" s="100"/>
      <c r="F60" s="100"/>
      <c r="G60" s="100"/>
      <c r="H60" s="100"/>
      <c r="I60" s="100"/>
      <c r="J60" s="100"/>
      <c r="K60" s="101"/>
      <c r="AB60" s="84"/>
      <c r="AC60" s="84"/>
      <c r="AF60" s="84"/>
      <c r="AG60" s="84"/>
      <c r="AI60" s="84"/>
    </row>
    <row r="61" spans="2:35" ht="18.95" customHeight="1" x14ac:dyDescent="0.25">
      <c r="B61" s="90"/>
      <c r="C61" s="113" t="s">
        <v>67</v>
      </c>
      <c r="D61" s="113"/>
      <c r="E61" s="113"/>
      <c r="F61" s="113"/>
      <c r="G61" s="113"/>
      <c r="H61" s="113"/>
      <c r="I61" s="113"/>
      <c r="J61" s="113"/>
      <c r="K61" s="114"/>
      <c r="AB61" s="84"/>
      <c r="AC61" s="84"/>
      <c r="AF61" s="84"/>
      <c r="AG61" s="84"/>
      <c r="AI61" s="84"/>
    </row>
    <row r="62" spans="2:35" ht="18.95" customHeight="1" x14ac:dyDescent="0.25">
      <c r="B62" s="90"/>
      <c r="C62" s="113"/>
      <c r="D62" s="113"/>
      <c r="E62" s="113"/>
      <c r="F62" s="113"/>
      <c r="G62" s="113"/>
      <c r="H62" s="113"/>
      <c r="I62" s="113"/>
      <c r="J62" s="113"/>
      <c r="K62" s="114"/>
      <c r="AB62" s="84"/>
      <c r="AC62" s="84"/>
      <c r="AF62" s="84"/>
      <c r="AG62" s="84"/>
      <c r="AI62" s="84"/>
    </row>
    <row r="63" spans="2:35" ht="18.95" customHeight="1" x14ac:dyDescent="0.25">
      <c r="B63" s="90"/>
      <c r="C63" s="113"/>
      <c r="D63" s="113"/>
      <c r="E63" s="113"/>
      <c r="F63" s="113"/>
      <c r="G63" s="113"/>
      <c r="H63" s="113"/>
      <c r="I63" s="113"/>
      <c r="J63" s="113"/>
      <c r="K63" s="114"/>
      <c r="AB63" s="84"/>
      <c r="AC63" s="84"/>
      <c r="AF63" s="84"/>
      <c r="AG63" s="84"/>
      <c r="AI63" s="84"/>
    </row>
    <row r="64" spans="2:35" ht="18.95" customHeight="1" x14ac:dyDescent="0.25">
      <c r="B64" s="90"/>
      <c r="C64" s="113"/>
      <c r="D64" s="113"/>
      <c r="E64" s="113"/>
      <c r="F64" s="113"/>
      <c r="G64" s="113"/>
      <c r="H64" s="113"/>
      <c r="I64" s="113"/>
      <c r="J64" s="113"/>
      <c r="K64" s="114"/>
      <c r="AB64" s="84"/>
      <c r="AC64" s="84"/>
      <c r="AF64" s="84"/>
      <c r="AG64" s="84"/>
      <c r="AI64" s="84"/>
    </row>
    <row r="65" spans="2:35" ht="18.95" customHeight="1" x14ac:dyDescent="0.25">
      <c r="B65" s="90"/>
      <c r="C65" s="113"/>
      <c r="D65" s="113"/>
      <c r="E65" s="113"/>
      <c r="F65" s="113"/>
      <c r="G65" s="113"/>
      <c r="H65" s="113"/>
      <c r="I65" s="113"/>
      <c r="J65" s="113"/>
      <c r="K65" s="114"/>
      <c r="AB65" s="84"/>
      <c r="AC65" s="84"/>
      <c r="AF65" s="84"/>
      <c r="AG65" s="84"/>
      <c r="AI65" s="84"/>
    </row>
    <row r="66" spans="2:35" ht="18.95" customHeight="1" x14ac:dyDescent="0.25">
      <c r="B66" s="90"/>
      <c r="C66" s="113"/>
      <c r="D66" s="113"/>
      <c r="E66" s="113"/>
      <c r="F66" s="113"/>
      <c r="G66" s="113"/>
      <c r="H66" s="113"/>
      <c r="I66" s="113"/>
      <c r="J66" s="113"/>
      <c r="K66" s="114"/>
      <c r="AB66" s="84"/>
      <c r="AC66" s="84"/>
      <c r="AF66" s="84"/>
      <c r="AG66" s="84"/>
      <c r="AI66" s="84"/>
    </row>
    <row r="67" spans="2:35" ht="18.95" customHeight="1" x14ac:dyDescent="0.25">
      <c r="B67" s="90"/>
      <c r="C67" s="113"/>
      <c r="D67" s="113"/>
      <c r="E67" s="113"/>
      <c r="F67" s="113"/>
      <c r="G67" s="113"/>
      <c r="H67" s="113"/>
      <c r="I67" s="113"/>
      <c r="J67" s="113"/>
      <c r="K67" s="114"/>
      <c r="AB67" s="84"/>
      <c r="AC67" s="84"/>
      <c r="AF67" s="84"/>
      <c r="AG67" s="84"/>
      <c r="AI67" s="84"/>
    </row>
    <row r="68" spans="2:35" ht="18.95" customHeight="1" x14ac:dyDescent="0.25">
      <c r="B68" s="91"/>
      <c r="C68" s="102"/>
      <c r="D68" s="102"/>
      <c r="E68" s="102"/>
      <c r="F68" s="102"/>
      <c r="G68" s="102"/>
      <c r="H68" s="102"/>
      <c r="I68" s="102"/>
      <c r="J68" s="102"/>
      <c r="K68" s="103"/>
    </row>
    <row r="70" spans="2:35" ht="18.95" customHeight="1" x14ac:dyDescent="0.25">
      <c r="B70" s="115" t="s">
        <v>19</v>
      </c>
      <c r="C70" s="116"/>
      <c r="D70" s="116"/>
      <c r="E70" s="116"/>
      <c r="F70" s="116"/>
      <c r="G70" s="116"/>
      <c r="H70" s="116"/>
      <c r="I70" s="116"/>
      <c r="J70" s="116"/>
      <c r="K70" s="117"/>
    </row>
    <row r="71" spans="2:35" ht="18.95" customHeight="1" x14ac:dyDescent="0.25">
      <c r="B71" s="118"/>
      <c r="C71" s="119"/>
      <c r="D71" s="119"/>
      <c r="E71" s="119"/>
      <c r="F71" s="119"/>
      <c r="G71" s="119"/>
      <c r="H71" s="119"/>
      <c r="I71" s="119"/>
      <c r="J71" s="119"/>
      <c r="K71" s="120"/>
    </row>
    <row r="72" spans="2:35" ht="18.95" customHeight="1" x14ac:dyDescent="0.25">
      <c r="B72" s="121"/>
      <c r="C72" s="122"/>
      <c r="D72" s="122"/>
      <c r="E72" s="122"/>
      <c r="F72" s="122"/>
      <c r="G72" s="122"/>
      <c r="H72" s="122"/>
      <c r="I72" s="122"/>
      <c r="J72" s="122"/>
      <c r="K72" s="123"/>
    </row>
  </sheetData>
  <mergeCells count="24">
    <mergeCell ref="B2:K2"/>
    <mergeCell ref="AA2:AC2"/>
    <mergeCell ref="AE2:AG2"/>
    <mergeCell ref="AA3:AC3"/>
    <mergeCell ref="AE3:AG3"/>
    <mergeCell ref="Q4:W4"/>
    <mergeCell ref="AA4:AC4"/>
    <mergeCell ref="AE4:AG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7" priority="1">
      <formula>R34=1</formula>
    </cfRule>
  </conditionalFormatting>
  <conditionalFormatting sqref="S34:V43">
    <cfRule type="expression" dxfId="6" priority="2">
      <formula>S34 = 1</formula>
    </cfRule>
  </conditionalFormatting>
  <hyperlinks>
    <hyperlink ref="F5:I5" location="Calculations_OIS!AW11" display="Calculations_OIS!AW11" xr:uid="{2862E96B-2F7A-44D8-BB05-ABA441FFF60F}"/>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019D-257E-4C6D-A968-554DD9EF4014}">
  <sheetPr codeName="Sheet3"/>
  <dimension ref="B1:AI72"/>
  <sheetViews>
    <sheetView topLeftCell="B30" zoomScale="80" zoomScaleNormal="80" workbookViewId="0">
      <selection activeCell="C42" sqref="C42:K51"/>
    </sheetView>
  </sheetViews>
  <sheetFormatPr defaultColWidth="8.7109375" defaultRowHeight="18.95" customHeight="1" x14ac:dyDescent="0.25"/>
  <cols>
    <col min="1" max="1" width="5.5703125" style="1" customWidth="1"/>
    <col min="2" max="2" width="11.85546875" style="1" customWidth="1"/>
    <col min="3" max="10" width="13.5703125" style="1" customWidth="1"/>
    <col min="11" max="11" width="15.42578125" style="1" customWidth="1"/>
    <col min="12" max="15" width="8.7109375" style="1"/>
    <col min="16" max="16" width="13.5703125" style="1" customWidth="1"/>
    <col min="17" max="17" width="13.5703125" style="2" customWidth="1"/>
    <col min="18" max="23" width="13.5703125" style="1" customWidth="1"/>
    <col min="24" max="25" width="8.7109375" style="1"/>
    <col min="26" max="26" width="5.140625" style="1" customWidth="1"/>
    <col min="27" max="29" width="18.5703125" style="1" customWidth="1"/>
    <col min="30" max="30" width="5.28515625" style="1" customWidth="1"/>
    <col min="31" max="33" width="18.5703125" style="1" customWidth="1"/>
    <col min="34" max="34" width="8.7109375" style="1"/>
    <col min="35" max="35" width="12.5703125" style="1" customWidth="1"/>
    <col min="36" max="16384" width="8.7109375" style="1"/>
  </cols>
  <sheetData>
    <row r="1" spans="2:35" ht="35.1" customHeight="1" x14ac:dyDescent="0.25"/>
    <row r="2" spans="2:35" ht="21" customHeight="1" x14ac:dyDescent="0.25">
      <c r="AA2" s="136" t="s">
        <v>40</v>
      </c>
      <c r="AB2" s="136"/>
      <c r="AC2" s="136"/>
      <c r="AE2" s="136" t="s">
        <v>46</v>
      </c>
      <c r="AF2" s="136"/>
      <c r="AG2" s="136"/>
    </row>
    <row r="3" spans="2:35" ht="18.95" customHeight="1" x14ac:dyDescent="0.25">
      <c r="B3" s="36" t="s">
        <v>48</v>
      </c>
      <c r="D3" s="2"/>
      <c r="F3" s="42" t="s">
        <v>22</v>
      </c>
      <c r="G3" s="36" t="s">
        <v>60</v>
      </c>
      <c r="H3" s="35"/>
      <c r="I3" s="35"/>
      <c r="J3" s="28" t="s">
        <v>16</v>
      </c>
      <c r="K3" s="27">
        <v>0.75</v>
      </c>
      <c r="Q3" s="36"/>
      <c r="X3" s="24"/>
      <c r="AA3" s="137" t="s">
        <v>60</v>
      </c>
      <c r="AB3" s="137"/>
      <c r="AC3" s="137"/>
      <c r="AE3" s="137" t="str">
        <f>AA3</f>
        <v>End- Jetha (2081)</v>
      </c>
      <c r="AF3" s="137"/>
      <c r="AG3" s="137"/>
    </row>
    <row r="4" spans="2:35" ht="18.95" customHeight="1" x14ac:dyDescent="0.25">
      <c r="B4" s="37"/>
      <c r="D4" s="2"/>
      <c r="H4" s="35"/>
      <c r="I4" s="35"/>
      <c r="J4" s="28" t="s">
        <v>17</v>
      </c>
      <c r="K4" s="38">
        <v>0.2</v>
      </c>
      <c r="Q4" s="138" t="s">
        <v>24</v>
      </c>
      <c r="R4" s="138"/>
      <c r="S4" s="138"/>
      <c r="T4" s="138"/>
      <c r="U4" s="138"/>
      <c r="V4" s="138"/>
      <c r="W4" s="138"/>
      <c r="AA4" s="139" t="s">
        <v>47</v>
      </c>
      <c r="AB4" s="139"/>
      <c r="AC4" s="139"/>
      <c r="AE4" s="139" t="str">
        <f>AA4</f>
        <v>Nepali risk-free curves - General bucket</v>
      </c>
      <c r="AF4" s="139"/>
      <c r="AG4" s="139"/>
    </row>
    <row r="5" spans="2:35" ht="18.95" customHeight="1" x14ac:dyDescent="0.25">
      <c r="B5" s="36" t="s">
        <v>35</v>
      </c>
      <c r="C5" s="36"/>
      <c r="D5" s="2"/>
      <c r="E5" s="2"/>
      <c r="G5" s="35"/>
      <c r="H5" s="35"/>
      <c r="I5" s="35"/>
      <c r="J5" s="28" t="s">
        <v>21</v>
      </c>
      <c r="K5" s="26">
        <v>20</v>
      </c>
      <c r="AA5" s="132" t="s">
        <v>23</v>
      </c>
      <c r="AB5" s="132" t="s">
        <v>42</v>
      </c>
      <c r="AC5" s="132" t="s">
        <v>43</v>
      </c>
      <c r="AE5" s="133" t="str">
        <f>AA5</f>
        <v>General 
non-stressed 
zero coupon rates</v>
      </c>
      <c r="AF5" s="133" t="str">
        <f>AB5</f>
        <v>General 
Stress up 
zero coupon rates</v>
      </c>
      <c r="AG5" s="133" t="str">
        <f>AC5</f>
        <v>General 
Stress down 
zero coupon rates</v>
      </c>
      <c r="AI5" s="124" t="s">
        <v>45</v>
      </c>
    </row>
    <row r="6" spans="2:35" ht="18.95" customHeight="1" x14ac:dyDescent="0.25">
      <c r="B6" s="2"/>
      <c r="C6" s="2"/>
      <c r="D6" s="2"/>
      <c r="E6" s="2"/>
      <c r="F6" s="2"/>
      <c r="G6" s="2"/>
      <c r="H6" s="2"/>
      <c r="AA6" s="132"/>
      <c r="AB6" s="132"/>
      <c r="AC6" s="132"/>
      <c r="AE6" s="134"/>
      <c r="AF6" s="134"/>
      <c r="AG6" s="134"/>
      <c r="AI6" s="125"/>
    </row>
    <row r="7" spans="2:35" ht="18.95" customHeight="1" thickBot="1" x14ac:dyDescent="0.3">
      <c r="B7" s="5"/>
      <c r="C7" s="2" t="s">
        <v>5</v>
      </c>
      <c r="D7" s="127" t="s">
        <v>14</v>
      </c>
      <c r="E7" s="128"/>
      <c r="F7" s="128"/>
      <c r="G7" s="128"/>
      <c r="H7" s="128"/>
      <c r="I7" s="129"/>
      <c r="K7" s="130" t="s">
        <v>20</v>
      </c>
      <c r="Q7" s="61"/>
      <c r="R7" s="61" t="s">
        <v>38</v>
      </c>
      <c r="S7" s="61" t="s">
        <v>41</v>
      </c>
      <c r="T7" s="61" t="s">
        <v>51</v>
      </c>
      <c r="U7" s="61" t="s">
        <v>58</v>
      </c>
      <c r="V7" s="61" t="s">
        <v>61</v>
      </c>
      <c r="W7" s="61">
        <v>20240630</v>
      </c>
      <c r="AA7" s="132"/>
      <c r="AB7" s="132"/>
      <c r="AC7" s="132"/>
      <c r="AE7" s="135"/>
      <c r="AF7" s="135"/>
      <c r="AG7" s="135"/>
      <c r="AI7" s="126"/>
    </row>
    <row r="8" spans="2:35" ht="18.95" customHeight="1" x14ac:dyDescent="0.25">
      <c r="B8" s="3"/>
      <c r="C8" s="4" t="s">
        <v>1</v>
      </c>
      <c r="D8" s="6" t="s">
        <v>0</v>
      </c>
      <c r="E8" s="6" t="s">
        <v>13</v>
      </c>
      <c r="F8" s="6" t="s">
        <v>2</v>
      </c>
      <c r="G8" s="6" t="s">
        <v>3</v>
      </c>
      <c r="H8" s="6" t="s">
        <v>4</v>
      </c>
      <c r="I8" s="7" t="s">
        <v>6</v>
      </c>
      <c r="J8" s="8" t="s">
        <v>7</v>
      </c>
      <c r="K8" s="131"/>
      <c r="P8" s="31"/>
      <c r="Q8" s="31" t="s">
        <v>25</v>
      </c>
      <c r="R8" s="43">
        <v>6.0012999999999997E-2</v>
      </c>
      <c r="S8" s="43">
        <v>6.1448999999999997E-2</v>
      </c>
      <c r="T8" s="43">
        <v>6.1461500000000002E-2</v>
      </c>
      <c r="U8" s="43">
        <v>6.2969500000000012E-2</v>
      </c>
      <c r="V8" s="46">
        <v>6.2387499999999999E-2</v>
      </c>
      <c r="W8" s="46">
        <v>6.20835E-2</v>
      </c>
      <c r="Z8" s="2">
        <v>1</v>
      </c>
      <c r="AA8" s="85">
        <v>6.2387499999999804E-2</v>
      </c>
      <c r="AB8" s="85">
        <f>AA8*(1+AI8)</f>
        <v>9.6700624999999693E-2</v>
      </c>
      <c r="AC8" s="85">
        <f>AA8*(1-AI8)</f>
        <v>2.8074374999999908E-2</v>
      </c>
      <c r="AD8" s="86"/>
      <c r="AE8" s="87">
        <f xml:space="preserve"> ( 1 +AA8 ) ^-($Z8 - 0.5)</f>
        <v>0.97019386470962043</v>
      </c>
      <c r="AF8" s="87">
        <f t="shared" ref="AF8:AG57" si="0" xml:space="preserve"> ( 1 +AB8 ) ^-($Z8 - 0.5)</f>
        <v>0.95489573703827524</v>
      </c>
      <c r="AG8" s="87">
        <f t="shared" si="0"/>
        <v>0.98625162731700922</v>
      </c>
      <c r="AI8" s="29">
        <v>0.55000000000000004</v>
      </c>
    </row>
    <row r="9" spans="2:35" ht="18.95" customHeight="1" thickBot="1" x14ac:dyDescent="0.3">
      <c r="B9" s="25">
        <v>20240630</v>
      </c>
      <c r="C9" s="2" t="s">
        <v>10</v>
      </c>
      <c r="D9" s="2" t="s">
        <v>8</v>
      </c>
      <c r="E9" s="2" t="s">
        <v>9</v>
      </c>
      <c r="F9" s="2" t="s">
        <v>11</v>
      </c>
      <c r="G9" s="2" t="s">
        <v>12</v>
      </c>
      <c r="H9" s="2" t="s">
        <v>15</v>
      </c>
      <c r="I9" s="2"/>
      <c r="J9" s="2"/>
      <c r="P9" s="31"/>
      <c r="Q9" s="31" t="s">
        <v>26</v>
      </c>
      <c r="R9" s="44">
        <v>5.6603000000000001E-2</v>
      </c>
      <c r="S9" s="44">
        <v>5.8356500000000006E-2</v>
      </c>
      <c r="T9" s="44">
        <v>5.8463000000000001E-2</v>
      </c>
      <c r="U9" s="44">
        <v>6.0868499999999999E-2</v>
      </c>
      <c r="V9" s="47">
        <v>5.9854000000000004E-2</v>
      </c>
      <c r="W9" s="47">
        <v>5.9566000000000001E-2</v>
      </c>
      <c r="Z9" s="2">
        <v>2</v>
      </c>
      <c r="AA9" s="85">
        <v>5.9854000000000074E-2</v>
      </c>
      <c r="AB9" s="85">
        <f t="shared" ref="AB9:AB58" si="1">AA9*(1+AI9)</f>
        <v>9.2773700000000112E-2</v>
      </c>
      <c r="AC9" s="85">
        <f t="shared" ref="AC9:AC58" si="2">AA9*(1-AI9)</f>
        <v>2.6934300000000029E-2</v>
      </c>
      <c r="AD9" s="86"/>
      <c r="AE9" s="87">
        <f t="shared" ref="AE9:AE57" si="3" xml:space="preserve"> ( 1 +AA9 ) ^-($Z9 - 0.5)</f>
        <v>0.91649676248750322</v>
      </c>
      <c r="AF9" s="87">
        <f t="shared" si="0"/>
        <v>0.87539618311984602</v>
      </c>
      <c r="AG9" s="87">
        <f t="shared" si="0"/>
        <v>0.96091729583002983</v>
      </c>
      <c r="AI9" s="29">
        <v>0.55000000000000004</v>
      </c>
    </row>
    <row r="10" spans="2:35" ht="18.95" customHeight="1" x14ac:dyDescent="0.25">
      <c r="B10" s="9">
        <v>1</v>
      </c>
      <c r="C10" s="32">
        <v>6.8150000000000004</v>
      </c>
      <c r="D10" s="16">
        <v>5.1750000000000007</v>
      </c>
      <c r="E10" s="16">
        <v>2.4890000000000008</v>
      </c>
      <c r="F10" s="17">
        <v>3.8460000000000001</v>
      </c>
      <c r="G10" s="17">
        <v>4.4090000000000007</v>
      </c>
      <c r="H10" s="17">
        <v>1.3890000000000002</v>
      </c>
      <c r="I10" s="17">
        <f>IF(  ABS( MAX( D10:H10 ) )  &gt;  ABS(  MIN(D10:H10 ) ),
                                                 (  SUM(D10:H10) - ABS( MAX(D10:H10) ) ) / 4,
                                                  (  SUM(D10:H10) +  ABS( MIN(D10:H10)  )  )   / 4 )</f>
        <v>3.0332500000000007</v>
      </c>
      <c r="J10" s="18">
        <f xml:space="preserve"> IF( I10 &gt; 0, MAX( -$K$3, -I10*$K$4 ), MIN( $K$3, -I10*$K$4 )  )</f>
        <v>-0.60665000000000013</v>
      </c>
      <c r="K10" s="12">
        <f>C10+J10</f>
        <v>6.2083500000000003</v>
      </c>
      <c r="P10" s="62"/>
      <c r="Q10" s="31" t="s">
        <v>27</v>
      </c>
      <c r="R10" s="44">
        <v>5.5992999999999994E-2</v>
      </c>
      <c r="S10" s="44">
        <v>5.7672499999999995E-2</v>
      </c>
      <c r="T10" s="44">
        <v>5.7722999999999997E-2</v>
      </c>
      <c r="U10" s="44">
        <v>6.0403000000000005E-2</v>
      </c>
      <c r="V10" s="47">
        <v>5.9068499999999996E-2</v>
      </c>
      <c r="W10" s="47">
        <v>5.8774E-2</v>
      </c>
      <c r="Z10" s="2">
        <v>3</v>
      </c>
      <c r="AA10" s="85">
        <v>5.9068499999999968E-2</v>
      </c>
      <c r="AB10" s="85">
        <f t="shared" si="1"/>
        <v>9.1556174999999948E-2</v>
      </c>
      <c r="AC10" s="85">
        <f t="shared" si="2"/>
        <v>2.6580824999999982E-2</v>
      </c>
      <c r="AD10" s="86"/>
      <c r="AE10" s="87">
        <f t="shared" si="3"/>
        <v>0.86634300385977447</v>
      </c>
      <c r="AF10" s="87">
        <f t="shared" si="0"/>
        <v>0.80331295886934817</v>
      </c>
      <c r="AG10" s="87">
        <f t="shared" si="0"/>
        <v>0.93652015845084113</v>
      </c>
      <c r="AI10" s="29">
        <v>0.55000000000000004</v>
      </c>
    </row>
    <row r="11" spans="2:35" ht="18.95" customHeight="1" x14ac:dyDescent="0.25">
      <c r="B11" s="10">
        <v>2</v>
      </c>
      <c r="C11" s="33">
        <v>6.5519999999999996</v>
      </c>
      <c r="D11" s="19">
        <v>4.9219999999999997</v>
      </c>
      <c r="E11" s="15">
        <v>2.6199999999999997</v>
      </c>
      <c r="F11" s="15">
        <v>3.4579999999999997</v>
      </c>
      <c r="G11" s="15">
        <v>4.2409999999999997</v>
      </c>
      <c r="H11" s="15">
        <v>1.5889999999999995</v>
      </c>
      <c r="I11" s="15">
        <f t="shared" ref="I11" si="4">IF(  ABS( MAX( D11:H11 ) )  &gt;  ABS(  MIN(D11:H11 ) ),
                                                 (  SUM(D11:H11) - ABS( MAX(D11:H11) ) ) / 4,
                                                  (  SUM(D11:H11) +  ABS( MIN(D11:H11)  )  )   / 4 )</f>
        <v>2.9769999999999994</v>
      </c>
      <c r="J11" s="20">
        <f t="shared" ref="J11" si="5" xml:space="preserve"> IF( I11 &gt; 0, MAX( -$K$3, -I11*$K$4 ), MIN( $K$3, -I11*$K$4 )  )</f>
        <v>-0.59539999999999993</v>
      </c>
      <c r="K11" s="13">
        <f t="shared" ref="K11:K19" si="6">C11+J11</f>
        <v>5.9565999999999999</v>
      </c>
      <c r="P11" s="31"/>
      <c r="Q11" s="31" t="s">
        <v>28</v>
      </c>
      <c r="R11" s="44">
        <v>5.5807000000000002E-2</v>
      </c>
      <c r="S11" s="44">
        <v>5.7444499999999996E-2</v>
      </c>
      <c r="T11" s="44">
        <v>5.7372500000000007E-2</v>
      </c>
      <c r="U11" s="44">
        <v>6.0170500000000002E-2</v>
      </c>
      <c r="V11" s="47">
        <v>5.8667999999999998E-2</v>
      </c>
      <c r="W11" s="47">
        <v>5.8368000000000003E-2</v>
      </c>
      <c r="Z11" s="2">
        <v>4</v>
      </c>
      <c r="AA11" s="85">
        <v>5.8667999999999942E-2</v>
      </c>
      <c r="AB11" s="85">
        <f t="shared" si="1"/>
        <v>9.0935399999999916E-2</v>
      </c>
      <c r="AC11" s="85">
        <f t="shared" si="2"/>
        <v>2.6400599999999972E-2</v>
      </c>
      <c r="AD11" s="86"/>
      <c r="AE11" s="87">
        <f t="shared" si="3"/>
        <v>0.81910721048235502</v>
      </c>
      <c r="AF11" s="87">
        <f t="shared" si="0"/>
        <v>0.73740041766558928</v>
      </c>
      <c r="AG11" s="87">
        <f t="shared" si="0"/>
        <v>0.91283200728284242</v>
      </c>
      <c r="AI11" s="29">
        <v>0.55000000000000004</v>
      </c>
    </row>
    <row r="12" spans="2:35" ht="18.95" customHeight="1" thickBot="1" x14ac:dyDescent="0.3">
      <c r="B12" s="10">
        <v>3</v>
      </c>
      <c r="C12" s="33">
        <v>6.4769999999999994</v>
      </c>
      <c r="D12" s="19">
        <v>4.8159999999999989</v>
      </c>
      <c r="E12" s="15">
        <v>2.770999999999999</v>
      </c>
      <c r="F12" s="15">
        <v>3.2729999999999997</v>
      </c>
      <c r="G12" s="15">
        <v>4.1669999999999998</v>
      </c>
      <c r="H12" s="15">
        <v>1.7809999999999997</v>
      </c>
      <c r="I12" s="15">
        <f t="shared" ref="I12:I19" si="7">IF(  ABS( MAX( D12:H12 ) )  &gt;  ABS(  MIN(D12:H12 ) ),
                                                 (  SUM(D12:H12) - ABS( MAX(D12:H12) ) ) / 4,
                                                  (  SUM(D12:H12) +  ABS( MIN(D12:H12)  )  )   / 4 )</f>
        <v>2.9979999999999993</v>
      </c>
      <c r="J12" s="20">
        <f t="shared" ref="J12:J19" si="8" xml:space="preserve"> IF( I12 &gt; 0, MAX( -$K$3, -I12*$K$4 ), MIN( $K$3, -I12*$K$4 )  )</f>
        <v>-0.59959999999999991</v>
      </c>
      <c r="K12" s="13">
        <f t="shared" si="6"/>
        <v>5.8773999999999997</v>
      </c>
      <c r="P12" s="31"/>
      <c r="Q12" s="31" t="s">
        <v>29</v>
      </c>
      <c r="R12" s="45">
        <v>5.5872000000000005E-2</v>
      </c>
      <c r="S12" s="45">
        <v>5.7464500000000002E-2</v>
      </c>
      <c r="T12" s="45">
        <v>5.7370999999999998E-2</v>
      </c>
      <c r="U12" s="45">
        <v>6.01615E-2</v>
      </c>
      <c r="V12" s="48">
        <v>5.8615500000000001E-2</v>
      </c>
      <c r="W12" s="48">
        <v>5.8257000000000003E-2</v>
      </c>
      <c r="Z12" s="2">
        <v>5</v>
      </c>
      <c r="AA12" s="85">
        <v>5.8615499999999932E-2</v>
      </c>
      <c r="AB12" s="85">
        <f t="shared" si="1"/>
        <v>7.6200149999999911E-2</v>
      </c>
      <c r="AC12" s="85">
        <f t="shared" si="2"/>
        <v>4.1030849999999952E-2</v>
      </c>
      <c r="AD12" s="86"/>
      <c r="AE12" s="87">
        <f t="shared" si="3"/>
        <v>0.77388758851601613</v>
      </c>
      <c r="AF12" s="87">
        <f t="shared" si="0"/>
        <v>0.71859018813486819</v>
      </c>
      <c r="AG12" s="87">
        <f t="shared" si="0"/>
        <v>0.83447590596267207</v>
      </c>
      <c r="AI12" s="30">
        <v>0.3</v>
      </c>
    </row>
    <row r="13" spans="2:35" ht="18.95" customHeight="1" x14ac:dyDescent="0.25">
      <c r="B13" s="10">
        <v>4</v>
      </c>
      <c r="C13" s="33">
        <v>6.4359999999999999</v>
      </c>
      <c r="D13" s="19">
        <v>4.7130000000000001</v>
      </c>
      <c r="E13" s="15">
        <v>2.8720000000000003</v>
      </c>
      <c r="F13" s="15">
        <v>3.137</v>
      </c>
      <c r="G13" s="15">
        <v>4.0739999999999998</v>
      </c>
      <c r="H13" s="15">
        <v>1.9009999999999998</v>
      </c>
      <c r="I13" s="15">
        <f t="shared" si="7"/>
        <v>2.9960000000000004</v>
      </c>
      <c r="J13" s="20">
        <f t="shared" si="8"/>
        <v>-0.59920000000000007</v>
      </c>
      <c r="K13" s="13">
        <f t="shared" si="6"/>
        <v>5.8368000000000002</v>
      </c>
      <c r="P13" s="31"/>
      <c r="Q13" s="31" t="s">
        <v>30</v>
      </c>
      <c r="R13" s="49">
        <v>5.5926000000000003E-2</v>
      </c>
      <c r="S13" s="49">
        <v>5.7458000000000009E-2</v>
      </c>
      <c r="T13" s="49">
        <v>5.7368000000000002E-2</v>
      </c>
      <c r="U13" s="49">
        <v>6.0121000000000001E-2</v>
      </c>
      <c r="V13" s="50">
        <v>5.8567499999999988E-2</v>
      </c>
      <c r="W13" s="50">
        <v>5.8171500000000001E-2</v>
      </c>
      <c r="Z13" s="2">
        <v>6</v>
      </c>
      <c r="AA13" s="85">
        <v>5.856485695370961E-2</v>
      </c>
      <c r="AB13" s="85">
        <f t="shared" si="1"/>
        <v>7.6134314039822501E-2</v>
      </c>
      <c r="AC13" s="85">
        <f t="shared" si="2"/>
        <v>4.0995399867596725E-2</v>
      </c>
      <c r="AD13" s="86"/>
      <c r="AE13" s="87">
        <f t="shared" si="3"/>
        <v>0.73122983838821776</v>
      </c>
      <c r="AF13" s="87">
        <f t="shared" si="0"/>
        <v>0.6679352467270987</v>
      </c>
      <c r="AG13" s="87">
        <f t="shared" si="0"/>
        <v>0.80173629158388049</v>
      </c>
      <c r="AI13" s="30">
        <v>0.3</v>
      </c>
    </row>
    <row r="14" spans="2:35" ht="18.95" customHeight="1" thickBot="1" x14ac:dyDescent="0.3">
      <c r="B14" s="10">
        <v>5</v>
      </c>
      <c r="C14" s="34">
        <v>6.4240000000000004</v>
      </c>
      <c r="D14" s="21">
        <v>4.6379999999999999</v>
      </c>
      <c r="E14" s="22">
        <v>2.95</v>
      </c>
      <c r="F14" s="22">
        <v>3.0500000000000003</v>
      </c>
      <c r="G14" s="22">
        <v>3.9820000000000002</v>
      </c>
      <c r="H14" s="22">
        <v>1.984</v>
      </c>
      <c r="I14" s="22">
        <f t="shared" si="7"/>
        <v>2.9914999999999998</v>
      </c>
      <c r="J14" s="23">
        <f t="shared" si="8"/>
        <v>-0.59829999999999994</v>
      </c>
      <c r="K14" s="41">
        <f t="shared" si="6"/>
        <v>5.8257000000000003</v>
      </c>
      <c r="P14" s="31"/>
      <c r="Q14" s="31" t="s">
        <v>31</v>
      </c>
      <c r="R14" s="44">
        <v>5.5929E-2</v>
      </c>
      <c r="S14" s="44">
        <v>5.7404499999999997E-2</v>
      </c>
      <c r="T14" s="44">
        <v>5.72965E-2</v>
      </c>
      <c r="U14" s="44">
        <v>5.9999000000000004E-2</v>
      </c>
      <c r="V14" s="47">
        <v>5.8469500000000008E-2</v>
      </c>
      <c r="W14" s="47">
        <v>5.80455E-2</v>
      </c>
      <c r="Z14" s="2">
        <v>7</v>
      </c>
      <c r="AA14" s="85">
        <v>5.8467376293802387E-2</v>
      </c>
      <c r="AB14" s="85">
        <f t="shared" si="1"/>
        <v>7.60075891819431E-2</v>
      </c>
      <c r="AC14" s="85">
        <f t="shared" si="2"/>
        <v>4.0927163405661666E-2</v>
      </c>
      <c r="AD14" s="86"/>
      <c r="AE14" s="87">
        <f t="shared" si="3"/>
        <v>0.69118833523256828</v>
      </c>
      <c r="AF14" s="87">
        <f t="shared" si="0"/>
        <v>0.62115548710607371</v>
      </c>
      <c r="AG14" s="87">
        <f t="shared" si="0"/>
        <v>0.77049136962766096</v>
      </c>
      <c r="AI14" s="30">
        <v>0.3</v>
      </c>
    </row>
    <row r="15" spans="2:35" ht="18.95" customHeight="1" x14ac:dyDescent="0.25">
      <c r="B15" s="10">
        <v>6</v>
      </c>
      <c r="C15" s="33">
        <v>6.41</v>
      </c>
      <c r="D15" s="19">
        <v>4.5730000000000004</v>
      </c>
      <c r="E15" s="15">
        <v>2.9849999999999999</v>
      </c>
      <c r="F15" s="15">
        <v>2.9689999999999999</v>
      </c>
      <c r="G15" s="15">
        <v>3.8800000000000003</v>
      </c>
      <c r="H15" s="15">
        <v>2.0230000000000006</v>
      </c>
      <c r="I15" s="39">
        <f t="shared" si="7"/>
        <v>2.9642499999999998</v>
      </c>
      <c r="J15" s="20">
        <f t="shared" si="8"/>
        <v>-0.59284999999999999</v>
      </c>
      <c r="K15" s="40">
        <f t="shared" si="6"/>
        <v>5.8171499999999998</v>
      </c>
      <c r="P15" s="31"/>
      <c r="Q15" s="31" t="s">
        <v>32</v>
      </c>
      <c r="R15" s="44">
        <v>5.5884999999999997E-2</v>
      </c>
      <c r="S15" s="44">
        <v>5.7305500000000002E-2</v>
      </c>
      <c r="T15" s="44">
        <v>5.719550000000001E-2</v>
      </c>
      <c r="U15" s="44">
        <v>5.9832999999999997E-2</v>
      </c>
      <c r="V15" s="47">
        <v>5.8338500000000001E-2</v>
      </c>
      <c r="W15" s="47">
        <v>5.7903500000000004E-2</v>
      </c>
      <c r="Z15" s="2">
        <v>8</v>
      </c>
      <c r="AA15" s="85">
        <v>5.8347452755253215E-2</v>
      </c>
      <c r="AB15" s="85">
        <f t="shared" si="1"/>
        <v>6.7099570668541192E-2</v>
      </c>
      <c r="AC15" s="85">
        <f t="shared" si="2"/>
        <v>4.9595334841965232E-2</v>
      </c>
      <c r="AD15" s="86"/>
      <c r="AE15" s="87">
        <f t="shared" si="3"/>
        <v>0.65356379132391285</v>
      </c>
      <c r="AF15" s="87">
        <f t="shared" si="0"/>
        <v>0.61441655821548913</v>
      </c>
      <c r="AG15" s="87">
        <f t="shared" si="0"/>
        <v>0.69556194321736509</v>
      </c>
      <c r="AI15" s="29">
        <v>0.15</v>
      </c>
    </row>
    <row r="16" spans="2:35" ht="18.95" customHeight="1" x14ac:dyDescent="0.25">
      <c r="B16" s="10">
        <v>7</v>
      </c>
      <c r="C16" s="33">
        <v>6.3890000000000002</v>
      </c>
      <c r="D16" s="19">
        <v>4.5050000000000008</v>
      </c>
      <c r="E16" s="15">
        <v>2.9880000000000004</v>
      </c>
      <c r="F16" s="15">
        <v>2.8930000000000002</v>
      </c>
      <c r="G16" s="15">
        <v>3.7730000000000001</v>
      </c>
      <c r="H16" s="15">
        <v>2.0350000000000001</v>
      </c>
      <c r="I16" s="15">
        <f t="shared" si="7"/>
        <v>2.9222500000000005</v>
      </c>
      <c r="J16" s="20">
        <f t="shared" si="8"/>
        <v>-0.58445000000000014</v>
      </c>
      <c r="K16" s="13">
        <f t="shared" si="6"/>
        <v>5.8045499999999999</v>
      </c>
      <c r="P16" s="31"/>
      <c r="Q16" s="31" t="s">
        <v>33</v>
      </c>
      <c r="R16" s="44">
        <v>5.5830000000000005E-2</v>
      </c>
      <c r="S16" s="44">
        <v>5.7189499999999997E-2</v>
      </c>
      <c r="T16" s="44">
        <v>5.7081999999999994E-2</v>
      </c>
      <c r="U16" s="44">
        <v>5.9648999999999994E-2</v>
      </c>
      <c r="V16" s="47">
        <v>5.8190500000000006E-2</v>
      </c>
      <c r="W16" s="47">
        <v>5.7748500000000008E-2</v>
      </c>
      <c r="Z16" s="2">
        <v>9</v>
      </c>
      <c r="AA16" s="85">
        <v>5.8217893051484948E-2</v>
      </c>
      <c r="AB16" s="85">
        <f t="shared" si="1"/>
        <v>6.6950577009207687E-2</v>
      </c>
      <c r="AC16" s="85">
        <f t="shared" si="2"/>
        <v>4.9485209093762202E-2</v>
      </c>
      <c r="AD16" s="86"/>
      <c r="AE16" s="87">
        <f t="shared" si="3"/>
        <v>0.61817529522631476</v>
      </c>
      <c r="AF16" s="87">
        <f t="shared" si="0"/>
        <v>0.57646564167949044</v>
      </c>
      <c r="AG16" s="87">
        <f t="shared" si="0"/>
        <v>0.66328665711114065</v>
      </c>
      <c r="AI16" s="29">
        <v>0.15</v>
      </c>
    </row>
    <row r="17" spans="2:35" ht="18.95" customHeight="1" thickBot="1" x14ac:dyDescent="0.3">
      <c r="B17" s="10">
        <v>8</v>
      </c>
      <c r="C17" s="33">
        <v>6.3650000000000002</v>
      </c>
      <c r="D17" s="19">
        <v>4.4329999999999998</v>
      </c>
      <c r="E17" s="15">
        <v>2.9730000000000003</v>
      </c>
      <c r="F17" s="15">
        <v>2.8210000000000002</v>
      </c>
      <c r="G17" s="15">
        <v>3.669</v>
      </c>
      <c r="H17" s="15">
        <v>2.0300000000000002</v>
      </c>
      <c r="I17" s="15">
        <f t="shared" si="7"/>
        <v>2.8732500000000005</v>
      </c>
      <c r="J17" s="20">
        <f t="shared" si="8"/>
        <v>-0.57465000000000011</v>
      </c>
      <c r="K17" s="13">
        <f t="shared" si="6"/>
        <v>5.7903500000000001</v>
      </c>
      <c r="P17" s="31"/>
      <c r="Q17" s="31" t="s">
        <v>34</v>
      </c>
      <c r="R17" s="45">
        <v>5.5753000000000004E-2</v>
      </c>
      <c r="S17" s="45">
        <v>5.7064000000000004E-2</v>
      </c>
      <c r="T17" s="45">
        <v>5.6942499999999993E-2</v>
      </c>
      <c r="U17" s="45">
        <v>5.9449999999999996E-2</v>
      </c>
      <c r="V17" s="48">
        <v>5.8026500000000002E-2</v>
      </c>
      <c r="W17" s="48">
        <v>5.7589500000000002E-2</v>
      </c>
      <c r="Z17" s="2">
        <v>10</v>
      </c>
      <c r="AA17" s="85">
        <v>5.808578569780587E-2</v>
      </c>
      <c r="AB17" s="85">
        <f t="shared" si="1"/>
        <v>6.6798653552476744E-2</v>
      </c>
      <c r="AC17" s="85">
        <f t="shared" si="2"/>
        <v>4.9372917843134988E-2</v>
      </c>
      <c r="AD17" s="86"/>
      <c r="AE17" s="87">
        <f t="shared" si="3"/>
        <v>0.58485962145386494</v>
      </c>
      <c r="AF17" s="87">
        <f t="shared" si="0"/>
        <v>0.54102413663035576</v>
      </c>
      <c r="AG17" s="87">
        <f t="shared" si="0"/>
        <v>0.63265421857230664</v>
      </c>
      <c r="AI17" s="29">
        <v>0.15</v>
      </c>
    </row>
    <row r="18" spans="2:35" ht="18.95" customHeight="1" x14ac:dyDescent="0.25">
      <c r="B18" s="10">
        <v>9</v>
      </c>
      <c r="C18" s="33">
        <v>6.3390000000000004</v>
      </c>
      <c r="D18" s="19">
        <v>4.354000000000001</v>
      </c>
      <c r="E18" s="15">
        <v>2.9470000000000005</v>
      </c>
      <c r="F18" s="15">
        <v>2.7500000000000004</v>
      </c>
      <c r="G18" s="15">
        <v>3.5730000000000004</v>
      </c>
      <c r="H18" s="15">
        <v>2.0130000000000008</v>
      </c>
      <c r="I18" s="15">
        <f t="shared" si="7"/>
        <v>2.8207500000000008</v>
      </c>
      <c r="J18" s="20">
        <f t="shared" si="8"/>
        <v>-0.56415000000000015</v>
      </c>
      <c r="K18" s="13">
        <f t="shared" si="6"/>
        <v>5.7748500000000007</v>
      </c>
      <c r="Z18" s="2">
        <v>11</v>
      </c>
      <c r="AA18" s="85">
        <v>5.7955163213575744E-2</v>
      </c>
      <c r="AB18" s="85">
        <f t="shared" si="1"/>
        <v>6.6648437695612101E-2</v>
      </c>
      <c r="AC18" s="85">
        <f t="shared" si="2"/>
        <v>4.9261888731539381E-2</v>
      </c>
      <c r="AD18" s="86"/>
      <c r="AE18" s="87">
        <f t="shared" si="3"/>
        <v>0.55346956538969694</v>
      </c>
      <c r="AF18" s="87">
        <f t="shared" si="0"/>
        <v>0.5078978019139041</v>
      </c>
      <c r="AG18" s="87">
        <f t="shared" si="0"/>
        <v>0.60355807330899391</v>
      </c>
      <c r="AI18" s="29">
        <v>0.15</v>
      </c>
    </row>
    <row r="19" spans="2:35" ht="18.95" customHeight="1" thickBot="1" x14ac:dyDescent="0.3">
      <c r="B19" s="11">
        <v>10</v>
      </c>
      <c r="C19" s="34">
        <v>6.3130000000000006</v>
      </c>
      <c r="D19" s="21">
        <v>4.2700000000000005</v>
      </c>
      <c r="E19" s="22">
        <v>2.9160000000000004</v>
      </c>
      <c r="F19" s="22">
        <v>2.6860000000000008</v>
      </c>
      <c r="G19" s="22">
        <v>3.4870000000000005</v>
      </c>
      <c r="H19" s="22">
        <v>1.9920000000000009</v>
      </c>
      <c r="I19" s="22">
        <f t="shared" si="7"/>
        <v>2.7702500000000008</v>
      </c>
      <c r="J19" s="23">
        <f t="shared" si="8"/>
        <v>-0.55405000000000015</v>
      </c>
      <c r="K19" s="14">
        <f t="shared" si="6"/>
        <v>5.7589500000000005</v>
      </c>
      <c r="P19" s="5"/>
      <c r="Q19" s="31" t="s">
        <v>18</v>
      </c>
      <c r="Z19" s="2">
        <v>12</v>
      </c>
      <c r="AA19" s="85">
        <v>5.7828327592798434E-2</v>
      </c>
      <c r="AB19" s="85">
        <f t="shared" si="1"/>
        <v>6.6502576731718194E-2</v>
      </c>
      <c r="AC19" s="85">
        <f t="shared" si="2"/>
        <v>4.9154078453878668E-2</v>
      </c>
      <c r="AD19" s="86"/>
      <c r="AE19" s="87">
        <f t="shared" si="3"/>
        <v>0.52387211558061386</v>
      </c>
      <c r="AF19" s="87">
        <f t="shared" si="0"/>
        <v>0.476911775423835</v>
      </c>
      <c r="AG19" s="87">
        <f t="shared" si="0"/>
        <v>0.57590169638653654</v>
      </c>
      <c r="AI19" s="29">
        <v>0.15</v>
      </c>
    </row>
    <row r="20" spans="2:35" ht="18.95" customHeight="1" thickBot="1" x14ac:dyDescent="0.3">
      <c r="Q20" s="61"/>
      <c r="R20" s="76"/>
      <c r="S20" s="63" t="str">
        <f>S7</f>
        <v>20240229</v>
      </c>
      <c r="T20" s="63" t="str">
        <f t="shared" ref="T20:W20" si="9">T7</f>
        <v>20240331</v>
      </c>
      <c r="U20" s="63" t="str">
        <f t="shared" si="9"/>
        <v>20240430</v>
      </c>
      <c r="V20" s="63" t="str">
        <f t="shared" si="9"/>
        <v>20240531</v>
      </c>
      <c r="W20" s="63">
        <f t="shared" si="9"/>
        <v>20240630</v>
      </c>
      <c r="Z20" s="2">
        <v>13</v>
      </c>
      <c r="AA20" s="85">
        <v>5.7706558993177781E-2</v>
      </c>
      <c r="AB20" s="85">
        <f t="shared" si="1"/>
        <v>6.636254284215444E-2</v>
      </c>
      <c r="AC20" s="85">
        <f t="shared" si="2"/>
        <v>4.9050575144201115E-2</v>
      </c>
      <c r="AD20" s="86"/>
      <c r="AE20" s="87">
        <f t="shared" si="3"/>
        <v>0.49594673037208564</v>
      </c>
      <c r="AF20" s="87">
        <f t="shared" si="0"/>
        <v>0.44790816564268876</v>
      </c>
      <c r="AG20" s="87">
        <f t="shared" si="0"/>
        <v>0.54959740364817433</v>
      </c>
      <c r="AI20" s="29">
        <v>0.15</v>
      </c>
    </row>
    <row r="21" spans="2:35" ht="18.95" customHeight="1" x14ac:dyDescent="0.25">
      <c r="P21" s="31"/>
      <c r="Q21" s="31" t="s">
        <v>25</v>
      </c>
      <c r="R21" s="77">
        <v>0</v>
      </c>
      <c r="S21" s="51">
        <f t="shared" ref="S21:W30" si="10">10000 * (S8-R8)</f>
        <v>14.359999999999998</v>
      </c>
      <c r="T21" s="51">
        <f>10000 * (T8-S8)</f>
        <v>0.12500000000005562</v>
      </c>
      <c r="U21" s="51">
        <f t="shared" si="10"/>
        <v>15.080000000000094</v>
      </c>
      <c r="V21" s="51">
        <f t="shared" si="10"/>
        <v>-5.8200000000001308</v>
      </c>
      <c r="W21" s="52">
        <f>10000 * (W8-V8)</f>
        <v>-3.0399999999999872</v>
      </c>
      <c r="Z21" s="2">
        <v>14</v>
      </c>
      <c r="AA21" s="85">
        <v>5.7590516329457442E-2</v>
      </c>
      <c r="AB21" s="85">
        <f t="shared" si="1"/>
        <v>6.622909377887605E-2</v>
      </c>
      <c r="AC21" s="85">
        <f t="shared" si="2"/>
        <v>4.8951938880038827E-2</v>
      </c>
      <c r="AD21" s="86"/>
      <c r="AE21" s="87">
        <f t="shared" si="3"/>
        <v>0.46958379961564828</v>
      </c>
      <c r="AF21" s="87">
        <f t="shared" si="0"/>
        <v>0.42074393225832668</v>
      </c>
      <c r="AG21" s="87">
        <f t="shared" si="0"/>
        <v>0.52456527072920833</v>
      </c>
      <c r="AI21" s="29">
        <v>0.15</v>
      </c>
    </row>
    <row r="22" spans="2:35" ht="18.95" customHeight="1" x14ac:dyDescent="0.25">
      <c r="P22" s="31"/>
      <c r="Q22" s="31" t="s">
        <v>26</v>
      </c>
      <c r="R22" s="78">
        <v>0</v>
      </c>
      <c r="S22" s="53">
        <f t="shared" si="10"/>
        <v>17.53500000000005</v>
      </c>
      <c r="T22" s="53">
        <f t="shared" si="10"/>
        <v>1.0649999999999549</v>
      </c>
      <c r="U22" s="53">
        <f t="shared" si="10"/>
        <v>24.054999999999978</v>
      </c>
      <c r="V22" s="53">
        <f t="shared" si="10"/>
        <v>-10.144999999999946</v>
      </c>
      <c r="W22" s="54">
        <f t="shared" si="10"/>
        <v>-2.8800000000000354</v>
      </c>
      <c r="Z22" s="2">
        <v>15</v>
      </c>
      <c r="AA22" s="85">
        <v>5.7480473873720683E-2</v>
      </c>
      <c r="AB22" s="85">
        <f t="shared" si="1"/>
        <v>6.6102544954778783E-2</v>
      </c>
      <c r="AC22" s="85">
        <f t="shared" si="2"/>
        <v>4.8858402792662577E-2</v>
      </c>
      <c r="AD22" s="86"/>
      <c r="AE22" s="87">
        <f t="shared" si="3"/>
        <v>0.44468330403022571</v>
      </c>
      <c r="AF22" s="87">
        <f t="shared" si="0"/>
        <v>0.3952890543838522</v>
      </c>
      <c r="AG22" s="87">
        <f t="shared" si="0"/>
        <v>0.50073218067683245</v>
      </c>
      <c r="AI22" s="29">
        <v>0.15</v>
      </c>
    </row>
    <row r="23" spans="2:35" ht="18.95" customHeight="1" x14ac:dyDescent="0.25">
      <c r="B23" s="5"/>
      <c r="C23" s="2" t="s">
        <v>5</v>
      </c>
      <c r="D23" s="127" t="s">
        <v>14</v>
      </c>
      <c r="E23" s="128"/>
      <c r="F23" s="128"/>
      <c r="G23" s="128"/>
      <c r="H23" s="128"/>
      <c r="I23" s="129"/>
      <c r="K23" s="130" t="s">
        <v>20</v>
      </c>
      <c r="P23" s="31"/>
      <c r="Q23" s="31" t="s">
        <v>27</v>
      </c>
      <c r="R23" s="78">
        <v>0</v>
      </c>
      <c r="S23" s="53">
        <f t="shared" si="10"/>
        <v>16.795000000000005</v>
      </c>
      <c r="T23" s="53">
        <f t="shared" si="10"/>
        <v>0.50500000000001932</v>
      </c>
      <c r="U23" s="53">
        <f t="shared" si="10"/>
        <v>26.800000000000086</v>
      </c>
      <c r="V23" s="53">
        <f t="shared" si="10"/>
        <v>-13.345000000000093</v>
      </c>
      <c r="W23" s="54">
        <f t="shared" si="10"/>
        <v>-2.9449999999999616</v>
      </c>
      <c r="Z23" s="2">
        <v>16</v>
      </c>
      <c r="AA23" s="85">
        <v>5.7376465926778364E-2</v>
      </c>
      <c r="AB23" s="85">
        <f t="shared" si="1"/>
        <v>6.5982935815795118E-2</v>
      </c>
      <c r="AC23" s="85">
        <f t="shared" si="2"/>
        <v>4.8769996037761609E-2</v>
      </c>
      <c r="AD23" s="86"/>
      <c r="AE23" s="87">
        <f t="shared" si="3"/>
        <v>0.42115365974485108</v>
      </c>
      <c r="AF23" s="87">
        <f t="shared" si="0"/>
        <v>0.37142495967035305</v>
      </c>
      <c r="AG23" s="87">
        <f t="shared" si="0"/>
        <v>0.47803099762774137</v>
      </c>
      <c r="AI23" s="29">
        <v>0.15</v>
      </c>
    </row>
    <row r="24" spans="2:35" ht="18.95" customHeight="1" x14ac:dyDescent="0.25">
      <c r="B24" s="3"/>
      <c r="C24" s="4" t="s">
        <v>1</v>
      </c>
      <c r="D24" s="6" t="s">
        <v>0</v>
      </c>
      <c r="E24" s="6" t="s">
        <v>13</v>
      </c>
      <c r="F24" s="6" t="s">
        <v>2</v>
      </c>
      <c r="G24" s="6" t="s">
        <v>3</v>
      </c>
      <c r="H24" s="6" t="s">
        <v>4</v>
      </c>
      <c r="I24" s="7" t="s">
        <v>6</v>
      </c>
      <c r="J24" s="8" t="s">
        <v>7</v>
      </c>
      <c r="K24" s="131"/>
      <c r="P24" s="31"/>
      <c r="Q24" s="31" t="s">
        <v>28</v>
      </c>
      <c r="R24" s="78">
        <v>0</v>
      </c>
      <c r="S24" s="53">
        <f t="shared" si="10"/>
        <v>16.374999999999932</v>
      </c>
      <c r="T24" s="53">
        <f t="shared" si="10"/>
        <v>-0.7199999999998874</v>
      </c>
      <c r="U24" s="53">
        <f t="shared" si="10"/>
        <v>27.979999999999951</v>
      </c>
      <c r="V24" s="53">
        <f t="shared" si="10"/>
        <v>-15.025000000000038</v>
      </c>
      <c r="W24" s="54">
        <f t="shared" si="10"/>
        <v>-2.9999999999999472</v>
      </c>
      <c r="Z24" s="2">
        <v>17</v>
      </c>
      <c r="AA24" s="85">
        <v>5.727837770801858E-2</v>
      </c>
      <c r="AB24" s="85">
        <f t="shared" si="1"/>
        <v>6.5870134364221358E-2</v>
      </c>
      <c r="AC24" s="85">
        <f t="shared" si="2"/>
        <v>4.8686621051815794E-2</v>
      </c>
      <c r="AD24" s="86"/>
      <c r="AE24" s="87">
        <f t="shared" si="3"/>
        <v>0.39891072734442146</v>
      </c>
      <c r="AF24" s="87">
        <f t="shared" si="0"/>
        <v>0.34904318089397035</v>
      </c>
      <c r="AG24" s="87">
        <f t="shared" si="0"/>
        <v>0.45639985528069899</v>
      </c>
      <c r="AI24" s="29">
        <v>0.15</v>
      </c>
    </row>
    <row r="25" spans="2:35" ht="18.95" customHeight="1" thickBot="1" x14ac:dyDescent="0.3">
      <c r="B25" s="25">
        <v>20240531</v>
      </c>
      <c r="C25" s="2" t="s">
        <v>10</v>
      </c>
      <c r="D25" s="2" t="s">
        <v>8</v>
      </c>
      <c r="E25" s="2" t="s">
        <v>9</v>
      </c>
      <c r="F25" s="2" t="s">
        <v>11</v>
      </c>
      <c r="G25" s="2" t="s">
        <v>12</v>
      </c>
      <c r="H25" s="2" t="s">
        <v>15</v>
      </c>
      <c r="I25" s="2"/>
      <c r="J25" s="2"/>
      <c r="P25" s="31"/>
      <c r="Q25" s="31" t="s">
        <v>29</v>
      </c>
      <c r="R25" s="78">
        <v>0</v>
      </c>
      <c r="S25" s="53">
        <f>10000 * (S12-R12)</f>
        <v>15.924999999999967</v>
      </c>
      <c r="T25" s="53">
        <f t="shared" si="10"/>
        <v>-0.93500000000003303</v>
      </c>
      <c r="U25" s="53">
        <f t="shared" si="10"/>
        <v>27.905000000000012</v>
      </c>
      <c r="V25" s="53">
        <f t="shared" si="10"/>
        <v>-15.459999999999988</v>
      </c>
      <c r="W25" s="54">
        <f t="shared" si="10"/>
        <v>-3.5849999999999769</v>
      </c>
      <c r="Z25" s="2">
        <v>18</v>
      </c>
      <c r="AA25" s="85">
        <v>5.7186003644293271E-2</v>
      </c>
      <c r="AB25" s="85">
        <f t="shared" si="1"/>
        <v>6.576390419093725E-2</v>
      </c>
      <c r="AC25" s="85">
        <f t="shared" si="2"/>
        <v>4.8608103097649277E-2</v>
      </c>
      <c r="AD25" s="86"/>
      <c r="AE25" s="87">
        <f t="shared" si="3"/>
        <v>0.37787696334221477</v>
      </c>
      <c r="AF25" s="87">
        <f t="shared" si="0"/>
        <v>0.32804420709388465</v>
      </c>
      <c r="AG25" s="87">
        <f t="shared" si="0"/>
        <v>0.43578154636223493</v>
      </c>
      <c r="AI25" s="29">
        <v>0.15</v>
      </c>
    </row>
    <row r="26" spans="2:35" ht="18.95" customHeight="1" x14ac:dyDescent="0.25">
      <c r="B26" s="9">
        <v>1</v>
      </c>
      <c r="C26" s="32">
        <v>6.8349999999999991</v>
      </c>
      <c r="D26" s="16">
        <v>5.1839999999999993</v>
      </c>
      <c r="E26" s="16">
        <v>2.3999999999999986</v>
      </c>
      <c r="F26" s="17">
        <v>3.8039999999999989</v>
      </c>
      <c r="G26" s="17">
        <v>4.4079999999999995</v>
      </c>
      <c r="H26" s="17">
        <v>1.3129999999999988</v>
      </c>
      <c r="I26" s="17">
        <f>IF(  ABS( MAX( D26:H26 ) )  &gt;  ABS(  MIN(D26:H26 ) ),
                                                 (  SUM(D26:H26) - ABS( MAX(D26:H26) ) ) / 4,
                                                  (  SUM(D26:H26) +  ABS( MIN(D26:H26)  )  )   / 4 )</f>
        <v>2.9812499999999988</v>
      </c>
      <c r="J26" s="18">
        <f xml:space="preserve"> IF( I26 &gt; 0, MAX( -$K$3, -I26*$K$4 ), MIN( $K$3, -I26*$K$4 )  )</f>
        <v>-0.59624999999999984</v>
      </c>
      <c r="K26" s="12">
        <f>C26+J26</f>
        <v>6.2387499999999996</v>
      </c>
      <c r="P26" s="31"/>
      <c r="Q26" s="31" t="s">
        <v>30</v>
      </c>
      <c r="R26" s="77">
        <v>0</v>
      </c>
      <c r="S26" s="51">
        <f t="shared" si="10"/>
        <v>15.320000000000055</v>
      </c>
      <c r="T26" s="51">
        <f t="shared" si="10"/>
        <v>-0.90000000000006741</v>
      </c>
      <c r="U26" s="51">
        <f t="shared" si="10"/>
        <v>27.529999999999983</v>
      </c>
      <c r="V26" s="51">
        <f t="shared" si="10"/>
        <v>-15.535000000000132</v>
      </c>
      <c r="W26" s="52">
        <f t="shared" si="10"/>
        <v>-3.9599999999998663</v>
      </c>
      <c r="Z26" s="2">
        <v>19</v>
      </c>
      <c r="AA26" s="85">
        <v>5.7099085304201269E-2</v>
      </c>
      <c r="AB26" s="85">
        <f t="shared" si="1"/>
        <v>6.5663948099831448E-2</v>
      </c>
      <c r="AC26" s="85">
        <f t="shared" si="2"/>
        <v>4.8534222508571076E-2</v>
      </c>
      <c r="AD26" s="86"/>
      <c r="AE26" s="87">
        <f t="shared" si="3"/>
        <v>0.35798069331316223</v>
      </c>
      <c r="AF26" s="87">
        <f t="shared" si="0"/>
        <v>0.30833649947313779</v>
      </c>
      <c r="AG26" s="87">
        <f t="shared" si="0"/>
        <v>0.41612299934270963</v>
      </c>
      <c r="AI26" s="29">
        <v>0.15</v>
      </c>
    </row>
    <row r="27" spans="2:35" ht="18.95" customHeight="1" x14ac:dyDescent="0.25">
      <c r="B27" s="10">
        <v>2</v>
      </c>
      <c r="C27" s="33">
        <v>6.5540000000000003</v>
      </c>
      <c r="D27" s="19">
        <v>4.8930000000000007</v>
      </c>
      <c r="E27" s="15">
        <v>2.3769999999999998</v>
      </c>
      <c r="F27" s="15">
        <v>3.3960000000000008</v>
      </c>
      <c r="G27" s="15">
        <v>4.1580000000000004</v>
      </c>
      <c r="H27" s="15">
        <v>1.4409999999999998</v>
      </c>
      <c r="I27" s="15">
        <f t="shared" ref="I27:I35" si="11">IF(  ABS( MAX( D27:H27 ) )  &gt;  ABS(  MIN(D27:H27 ) ),
                                                 (  SUM(D27:H27) - ABS( MAX(D27:H27) ) ) / 4,
                                                  (  SUM(D27:H27) +  ABS( MIN(D27:H27)  )  )   / 4 )</f>
        <v>2.843</v>
      </c>
      <c r="J27" s="20">
        <f t="shared" ref="J27:J35" si="12" xml:space="preserve"> IF( I27 &gt; 0, MAX( -$K$3, -I27*$K$4 ), MIN( $K$3, -I27*$K$4 )  )</f>
        <v>-0.56859999999999999</v>
      </c>
      <c r="K27" s="13">
        <f t="shared" ref="K27:K35" si="13">C27+J27</f>
        <v>5.9854000000000003</v>
      </c>
      <c r="P27" s="31"/>
      <c r="Q27" s="31" t="s">
        <v>31</v>
      </c>
      <c r="R27" s="78">
        <v>0</v>
      </c>
      <c r="S27" s="53">
        <f t="shared" si="10"/>
        <v>14.754999999999976</v>
      </c>
      <c r="T27" s="53">
        <f t="shared" si="10"/>
        <v>-1.0799999999999699</v>
      </c>
      <c r="U27" s="53">
        <f t="shared" si="10"/>
        <v>27.025000000000034</v>
      </c>
      <c r="V27" s="53">
        <f t="shared" si="10"/>
        <v>-15.294999999999961</v>
      </c>
      <c r="W27" s="54">
        <f t="shared" si="10"/>
        <v>-4.2400000000000766</v>
      </c>
      <c r="Z27" s="2">
        <v>20</v>
      </c>
      <c r="AA27" s="85">
        <v>5.7017336308271105E-2</v>
      </c>
      <c r="AB27" s="85">
        <f t="shared" si="1"/>
        <v>6.5569936754511768E-2</v>
      </c>
      <c r="AC27" s="85">
        <f t="shared" si="2"/>
        <v>4.8464735862030435E-2</v>
      </c>
      <c r="AD27" s="86"/>
      <c r="AE27" s="87">
        <f t="shared" si="3"/>
        <v>0.3391554881933192</v>
      </c>
      <c r="AF27" s="87">
        <f t="shared" si="0"/>
        <v>0.28983564615146357</v>
      </c>
      <c r="AG27" s="87">
        <f t="shared" si="0"/>
        <v>0.39737482976482336</v>
      </c>
      <c r="AI27" s="29">
        <v>0.15</v>
      </c>
    </row>
    <row r="28" spans="2:35" ht="18.95" customHeight="1" x14ac:dyDescent="0.25">
      <c r="B28" s="10">
        <v>3</v>
      </c>
      <c r="C28" s="33">
        <v>6.4769999999999994</v>
      </c>
      <c r="D28" s="19">
        <v>4.7649999999999997</v>
      </c>
      <c r="E28" s="15">
        <v>2.5119999999999996</v>
      </c>
      <c r="F28" s="15">
        <v>3.2009999999999996</v>
      </c>
      <c r="G28" s="15">
        <v>4.0589999999999993</v>
      </c>
      <c r="H28" s="15">
        <v>1.6309999999999993</v>
      </c>
      <c r="I28" s="15">
        <f t="shared" si="11"/>
        <v>2.8507499999999988</v>
      </c>
      <c r="J28" s="20">
        <f t="shared" si="12"/>
        <v>-0.57014999999999982</v>
      </c>
      <c r="K28" s="13">
        <f t="shared" si="13"/>
        <v>5.9068499999999995</v>
      </c>
      <c r="P28" s="31"/>
      <c r="Q28" s="31" t="s">
        <v>32</v>
      </c>
      <c r="R28" s="78">
        <v>0</v>
      </c>
      <c r="S28" s="53">
        <f t="shared" si="10"/>
        <v>14.205000000000052</v>
      </c>
      <c r="T28" s="53">
        <f t="shared" si="10"/>
        <v>-1.0999999999999206</v>
      </c>
      <c r="U28" s="53">
        <f t="shared" si="10"/>
        <v>26.374999999999872</v>
      </c>
      <c r="V28" s="53">
        <f t="shared" si="10"/>
        <v>-14.944999999999958</v>
      </c>
      <c r="W28" s="54">
        <f t="shared" si="10"/>
        <v>-4.3499999999999792</v>
      </c>
      <c r="Z28" s="2">
        <v>21</v>
      </c>
      <c r="AA28" s="85">
        <v>5.6940458735811772E-2</v>
      </c>
      <c r="AB28" s="85">
        <f t="shared" si="1"/>
        <v>6.5481527546183527E-2</v>
      </c>
      <c r="AC28" s="85">
        <f t="shared" si="2"/>
        <v>4.8399389925440003E-2</v>
      </c>
      <c r="AD28" s="86"/>
      <c r="AE28" s="87">
        <f t="shared" si="3"/>
        <v>0.32133962772632158</v>
      </c>
      <c r="AF28" s="87">
        <f t="shared" si="0"/>
        <v>0.27246363369067872</v>
      </c>
      <c r="AG28" s="87">
        <f t="shared" si="0"/>
        <v>0.37949095500283808</v>
      </c>
      <c r="AI28" s="29">
        <v>0.15</v>
      </c>
    </row>
    <row r="29" spans="2:35" ht="18.95" customHeight="1" x14ac:dyDescent="0.25">
      <c r="B29" s="10">
        <v>4</v>
      </c>
      <c r="C29" s="33">
        <v>6.4369999999999994</v>
      </c>
      <c r="D29" s="19">
        <v>4.6419999999999995</v>
      </c>
      <c r="E29" s="15">
        <v>2.5999999999999992</v>
      </c>
      <c r="F29" s="15">
        <v>3.0869999999999993</v>
      </c>
      <c r="G29" s="15">
        <v>3.9619999999999993</v>
      </c>
      <c r="H29" s="15">
        <v>1.754999999999999</v>
      </c>
      <c r="I29" s="15">
        <f t="shared" si="11"/>
        <v>2.851</v>
      </c>
      <c r="J29" s="20">
        <f t="shared" si="12"/>
        <v>-0.57020000000000004</v>
      </c>
      <c r="K29" s="13">
        <f t="shared" si="13"/>
        <v>5.8667999999999996</v>
      </c>
      <c r="P29" s="31"/>
      <c r="Q29" s="31" t="s">
        <v>33</v>
      </c>
      <c r="R29" s="78">
        <v>0</v>
      </c>
      <c r="S29" s="53">
        <f t="shared" si="10"/>
        <v>13.594999999999926</v>
      </c>
      <c r="T29" s="53">
        <f t="shared" si="10"/>
        <v>-1.0750000000000344</v>
      </c>
      <c r="U29" s="53">
        <f t="shared" si="10"/>
        <v>25.669999999999998</v>
      </c>
      <c r="V29" s="53">
        <f t="shared" si="10"/>
        <v>-14.584999999999877</v>
      </c>
      <c r="W29" s="54">
        <f t="shared" si="10"/>
        <v>-4.4199999999999795</v>
      </c>
      <c r="Z29" s="2">
        <v>22</v>
      </c>
      <c r="AA29" s="85">
        <v>5.6868153889022999E-2</v>
      </c>
      <c r="AB29" s="85">
        <f t="shared" si="1"/>
        <v>6.5398376972376437E-2</v>
      </c>
      <c r="AC29" s="85">
        <f t="shared" si="2"/>
        <v>4.8337930805669546E-2</v>
      </c>
      <c r="AD29" s="86"/>
      <c r="AE29" s="87">
        <f t="shared" si="3"/>
        <v>0.30447563739557376</v>
      </c>
      <c r="AF29" s="87">
        <f t="shared" si="0"/>
        <v>0.2561482167924371</v>
      </c>
      <c r="AG29" s="87">
        <f t="shared" si="0"/>
        <v>0.36242826276613088</v>
      </c>
      <c r="AI29" s="29">
        <v>0.15</v>
      </c>
    </row>
    <row r="30" spans="2:35" ht="18.95" customHeight="1" thickBot="1" x14ac:dyDescent="0.3">
      <c r="B30" s="10">
        <v>5</v>
      </c>
      <c r="C30" s="34">
        <v>6.4320000000000004</v>
      </c>
      <c r="D30" s="21">
        <v>4.5630000000000006</v>
      </c>
      <c r="E30" s="22">
        <v>2.6690000000000005</v>
      </c>
      <c r="F30" s="22">
        <v>3.0110000000000006</v>
      </c>
      <c r="G30" s="22">
        <v>3.8800000000000003</v>
      </c>
      <c r="H30" s="22">
        <v>1.8490000000000002</v>
      </c>
      <c r="I30" s="22">
        <f t="shared" si="11"/>
        <v>2.8522500000000006</v>
      </c>
      <c r="J30" s="23">
        <f t="shared" si="12"/>
        <v>-0.57045000000000012</v>
      </c>
      <c r="K30" s="41">
        <f t="shared" si="13"/>
        <v>5.8615500000000003</v>
      </c>
      <c r="P30" s="31"/>
      <c r="Q30" s="31" t="s">
        <v>34</v>
      </c>
      <c r="R30" s="79">
        <v>0</v>
      </c>
      <c r="S30" s="55">
        <f t="shared" si="10"/>
        <v>13.109999999999996</v>
      </c>
      <c r="T30" s="55">
        <f t="shared" si="10"/>
        <v>-1.2150000000001049</v>
      </c>
      <c r="U30" s="55">
        <f t="shared" si="10"/>
        <v>25.075000000000028</v>
      </c>
      <c r="V30" s="55">
        <f t="shared" si="10"/>
        <v>-14.234999999999943</v>
      </c>
      <c r="W30" s="56">
        <f t="shared" si="10"/>
        <v>-4.3699999999999992</v>
      </c>
      <c r="Z30" s="2">
        <v>23</v>
      </c>
      <c r="AA30" s="85">
        <v>5.6800129264983346E-2</v>
      </c>
      <c r="AB30" s="85">
        <f t="shared" si="1"/>
        <v>6.5320148654730847E-2</v>
      </c>
      <c r="AC30" s="85">
        <f t="shared" si="2"/>
        <v>4.8280109875235844E-2</v>
      </c>
      <c r="AD30" s="86"/>
      <c r="AE30" s="87">
        <f t="shared" si="3"/>
        <v>0.28850988729784494</v>
      </c>
      <c r="AF30" s="87">
        <f t="shared" si="0"/>
        <v>0.24082237060167996</v>
      </c>
      <c r="AG30" s="87">
        <f t="shared" si="0"/>
        <v>0.34614632506030801</v>
      </c>
      <c r="AI30" s="29">
        <v>0.15</v>
      </c>
    </row>
    <row r="31" spans="2:35" ht="18.95" customHeight="1" x14ac:dyDescent="0.25">
      <c r="B31" s="10">
        <v>6</v>
      </c>
      <c r="C31" s="33">
        <v>6.4229999999999992</v>
      </c>
      <c r="D31" s="19">
        <v>4.496999999999999</v>
      </c>
      <c r="E31" s="15">
        <v>2.6999999999999993</v>
      </c>
      <c r="F31" s="15">
        <v>2.9389999999999987</v>
      </c>
      <c r="G31" s="15">
        <v>3.7879999999999994</v>
      </c>
      <c r="H31" s="15">
        <v>1.8979999999999997</v>
      </c>
      <c r="I31" s="39">
        <f t="shared" si="11"/>
        <v>2.8312499999999989</v>
      </c>
      <c r="J31" s="20">
        <f t="shared" si="12"/>
        <v>-0.56624999999999981</v>
      </c>
      <c r="K31" s="40">
        <f t="shared" si="13"/>
        <v>5.856749999999999</v>
      </c>
      <c r="Z31" s="2">
        <v>24</v>
      </c>
      <c r="AA31" s="85">
        <v>5.6736102955742052E-2</v>
      </c>
      <c r="AB31" s="85">
        <f t="shared" si="1"/>
        <v>6.5246518399103351E-2</v>
      </c>
      <c r="AC31" s="85">
        <f t="shared" si="2"/>
        <v>4.8225687512380745E-2</v>
      </c>
      <c r="AD31" s="86"/>
      <c r="AE31" s="87">
        <f t="shared" si="3"/>
        <v>0.27339224325641459</v>
      </c>
      <c r="AF31" s="87">
        <f t="shared" si="0"/>
        <v>0.22642381263587399</v>
      </c>
      <c r="AG31" s="87">
        <f t="shared" si="0"/>
        <v>0.33060715057078377</v>
      </c>
      <c r="AI31" s="29">
        <v>0.15</v>
      </c>
    </row>
    <row r="32" spans="2:35" ht="18.95" customHeight="1" thickBot="1" x14ac:dyDescent="0.3">
      <c r="B32" s="10">
        <v>7</v>
      </c>
      <c r="C32" s="33">
        <v>6.4060000000000006</v>
      </c>
      <c r="D32" s="19">
        <v>4.4300000000000006</v>
      </c>
      <c r="E32" s="15">
        <v>2.7020000000000008</v>
      </c>
      <c r="F32" s="15">
        <v>2.87</v>
      </c>
      <c r="G32" s="15">
        <v>3.6910000000000007</v>
      </c>
      <c r="H32" s="15">
        <v>1.9180000000000001</v>
      </c>
      <c r="I32" s="15">
        <f t="shared" si="11"/>
        <v>2.7952500000000011</v>
      </c>
      <c r="J32" s="20">
        <f t="shared" si="12"/>
        <v>-0.55905000000000027</v>
      </c>
      <c r="K32" s="13">
        <f t="shared" si="13"/>
        <v>5.8469500000000005</v>
      </c>
      <c r="Z32" s="2">
        <v>25</v>
      </c>
      <c r="AA32" s="85">
        <v>5.6675806294209874E-2</v>
      </c>
      <c r="AB32" s="85">
        <f t="shared" si="1"/>
        <v>6.5177177238341349E-2</v>
      </c>
      <c r="AC32" s="85">
        <f t="shared" si="2"/>
        <v>4.8174435350078391E-2</v>
      </c>
      <c r="AD32" s="86"/>
      <c r="AE32" s="87">
        <f t="shared" si="3"/>
        <v>0.25907576204744764</v>
      </c>
      <c r="AF32" s="87">
        <f t="shared" si="0"/>
        <v>0.21289458353791565</v>
      </c>
      <c r="AG32" s="87">
        <f t="shared" si="0"/>
        <v>0.31577496952575179</v>
      </c>
      <c r="AI32" s="29">
        <v>0.15</v>
      </c>
    </row>
    <row r="33" spans="2:35" ht="18.95" customHeight="1" thickBot="1" x14ac:dyDescent="0.3">
      <c r="B33" s="10">
        <v>8</v>
      </c>
      <c r="C33" s="33">
        <v>6.3839999999999995</v>
      </c>
      <c r="D33" s="19">
        <v>4.3579999999999997</v>
      </c>
      <c r="E33" s="15">
        <v>2.6869999999999994</v>
      </c>
      <c r="F33" s="15">
        <v>2.8009999999999993</v>
      </c>
      <c r="G33" s="15">
        <v>3.5959999999999996</v>
      </c>
      <c r="H33" s="15">
        <v>1.9189999999999996</v>
      </c>
      <c r="I33" s="15">
        <f t="shared" si="11"/>
        <v>2.7507499999999991</v>
      </c>
      <c r="J33" s="20">
        <f t="shared" si="12"/>
        <v>-0.55014999999999981</v>
      </c>
      <c r="K33" s="13">
        <f t="shared" si="13"/>
        <v>5.83385</v>
      </c>
      <c r="Q33" s="57">
        <f>K5</f>
        <v>20</v>
      </c>
      <c r="R33" s="2"/>
      <c r="S33" s="63" t="str">
        <f>S7</f>
        <v>20240229</v>
      </c>
      <c r="T33" s="63" t="str">
        <f t="shared" ref="T33:V33" si="14">T7</f>
        <v>20240331</v>
      </c>
      <c r="U33" s="63" t="str">
        <f t="shared" si="14"/>
        <v>20240430</v>
      </c>
      <c r="V33" s="63" t="str">
        <f t="shared" si="14"/>
        <v>20240531</v>
      </c>
      <c r="Z33" s="2">
        <v>26</v>
      </c>
      <c r="AA33" s="85">
        <v>5.6618985301327696E-2</v>
      </c>
      <c r="AB33" s="85">
        <f t="shared" si="1"/>
        <v>6.511183309652685E-2</v>
      </c>
      <c r="AC33" s="85">
        <f t="shared" si="2"/>
        <v>4.8126137506128541E-2</v>
      </c>
      <c r="AD33" s="86"/>
      <c r="AE33" s="87">
        <f t="shared" si="3"/>
        <v>0.24551642394585835</v>
      </c>
      <c r="AF33" s="87">
        <f t="shared" si="0"/>
        <v>0.20018067766942477</v>
      </c>
      <c r="AG33" s="87">
        <f t="shared" si="0"/>
        <v>0.30161604603378822</v>
      </c>
      <c r="AI33" s="29">
        <v>0.15</v>
      </c>
    </row>
    <row r="34" spans="2:35" ht="18.95" customHeight="1" x14ac:dyDescent="0.25">
      <c r="B34" s="10">
        <v>9</v>
      </c>
      <c r="C34" s="33">
        <v>6.36</v>
      </c>
      <c r="D34" s="19">
        <v>4.2810000000000006</v>
      </c>
      <c r="E34" s="15">
        <v>2.661</v>
      </c>
      <c r="F34" s="15">
        <v>2.7410000000000005</v>
      </c>
      <c r="G34" s="15">
        <v>3.5080000000000005</v>
      </c>
      <c r="H34" s="15">
        <v>1.9089999999999998</v>
      </c>
      <c r="I34" s="15">
        <f t="shared" si="11"/>
        <v>2.7047500000000002</v>
      </c>
      <c r="J34" s="20">
        <f t="shared" si="12"/>
        <v>-0.54095000000000004</v>
      </c>
      <c r="K34" s="13">
        <f t="shared" si="13"/>
        <v>5.8190500000000007</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5.6565401316104547E-2</v>
      </c>
      <c r="AB34" s="85">
        <f t="shared" si="1"/>
        <v>6.5050211513520223E-2</v>
      </c>
      <c r="AC34" s="85">
        <f t="shared" si="2"/>
        <v>4.8080591118688863E-2</v>
      </c>
      <c r="AD34" s="86"/>
      <c r="AE34" s="87">
        <f t="shared" si="3"/>
        <v>0.23267289691645193</v>
      </c>
      <c r="AF34" s="87">
        <f t="shared" si="0"/>
        <v>0.18823171607306863</v>
      </c>
      <c r="AG34" s="87">
        <f t="shared" si="0"/>
        <v>0.28809851368997957</v>
      </c>
      <c r="AI34" s="29">
        <v>0.15</v>
      </c>
    </row>
    <row r="35" spans="2:35" ht="18.95" customHeight="1" thickBot="1" x14ac:dyDescent="0.3">
      <c r="B35" s="11">
        <v>10</v>
      </c>
      <c r="C35" s="34">
        <v>6.3339999999999996</v>
      </c>
      <c r="D35" s="21">
        <v>4.1969999999999992</v>
      </c>
      <c r="E35" s="22">
        <v>2.6269999999999998</v>
      </c>
      <c r="F35" s="22">
        <v>2.6829999999999994</v>
      </c>
      <c r="G35" s="22">
        <v>3.4269999999999996</v>
      </c>
      <c r="H35" s="22">
        <v>1.8899999999999997</v>
      </c>
      <c r="I35" s="22">
        <f t="shared" si="11"/>
        <v>2.6567499999999997</v>
      </c>
      <c r="J35" s="23">
        <f t="shared" si="12"/>
        <v>-0.53134999999999999</v>
      </c>
      <c r="K35" s="14">
        <f t="shared" si="13"/>
        <v>5.8026499999999999</v>
      </c>
      <c r="P35" s="31"/>
      <c r="Q35" s="31" t="s">
        <v>26</v>
      </c>
      <c r="R35" s="78">
        <v>0</v>
      </c>
      <c r="S35" s="59">
        <f t="shared" ref="S35:V43" si="16">IF( AND( ABS(S22) &gt; $Q$33,  SIGN(S22) &lt;&gt; SIGN(T22)  ),  1,  0  )</f>
        <v>0</v>
      </c>
      <c r="T35" s="59">
        <f t="shared" si="16"/>
        <v>0</v>
      </c>
      <c r="U35" s="59">
        <f t="shared" si="16"/>
        <v>1</v>
      </c>
      <c r="V35" s="59">
        <f t="shared" si="16"/>
        <v>0</v>
      </c>
      <c r="W35" s="81">
        <v>0</v>
      </c>
      <c r="Z35" s="2">
        <v>28</v>
      </c>
      <c r="AA35" s="85">
        <v>5.6514831073020577E-2</v>
      </c>
      <c r="AB35" s="85">
        <f t="shared" si="1"/>
        <v>6.4992055733973653E-2</v>
      </c>
      <c r="AC35" s="85">
        <f t="shared" si="2"/>
        <v>4.8037606412067488E-2</v>
      </c>
      <c r="AD35" s="86"/>
      <c r="AE35" s="87">
        <f t="shared" si="3"/>
        <v>0.22050632771229839</v>
      </c>
      <c r="AF35" s="87">
        <f t="shared" si="0"/>
        <v>0.17700065558532033</v>
      </c>
      <c r="AG35" s="87">
        <f t="shared" si="0"/>
        <v>0.27519223091988954</v>
      </c>
      <c r="AI35" s="29">
        <v>0.15</v>
      </c>
    </row>
    <row r="36" spans="2:35" ht="18.95" customHeight="1" x14ac:dyDescent="0.25">
      <c r="P36" s="31"/>
      <c r="Q36" s="31" t="s">
        <v>27</v>
      </c>
      <c r="R36" s="78">
        <v>0</v>
      </c>
      <c r="S36" s="59">
        <f t="shared" si="16"/>
        <v>0</v>
      </c>
      <c r="T36" s="59">
        <f t="shared" si="16"/>
        <v>0</v>
      </c>
      <c r="U36" s="59">
        <f t="shared" si="16"/>
        <v>1</v>
      </c>
      <c r="V36" s="59">
        <f t="shared" si="16"/>
        <v>0</v>
      </c>
      <c r="W36" s="81">
        <v>0</v>
      </c>
      <c r="Z36" s="2">
        <v>29</v>
      </c>
      <c r="AA36" s="85">
        <v>5.6467066411321598E-2</v>
      </c>
      <c r="AB36" s="85">
        <f t="shared" si="1"/>
        <v>6.4937126373019835E-2</v>
      </c>
      <c r="AC36" s="85">
        <f t="shared" si="2"/>
        <v>4.7997006449623354E-2</v>
      </c>
      <c r="AD36" s="86"/>
      <c r="AE36" s="87">
        <f t="shared" si="3"/>
        <v>0.20898015592306779</v>
      </c>
      <c r="AF36" s="87">
        <f t="shared" si="0"/>
        <v>0.16644352891739528</v>
      </c>
      <c r="AG36" s="87">
        <f t="shared" si="0"/>
        <v>0.26286865309972229</v>
      </c>
      <c r="AI36" s="29">
        <v>0.15</v>
      </c>
    </row>
    <row r="37" spans="2:35" ht="18.95" customHeight="1" x14ac:dyDescent="0.25">
      <c r="P37" s="31"/>
      <c r="Q37" s="31" t="s">
        <v>28</v>
      </c>
      <c r="R37" s="78">
        <v>0</v>
      </c>
      <c r="S37" s="59">
        <f t="shared" si="16"/>
        <v>0</v>
      </c>
      <c r="T37" s="59">
        <f t="shared" si="16"/>
        <v>0</v>
      </c>
      <c r="U37" s="59">
        <f t="shared" si="16"/>
        <v>1</v>
      </c>
      <c r="V37" s="59">
        <f t="shared" si="16"/>
        <v>0</v>
      </c>
      <c r="W37" s="81">
        <v>0</v>
      </c>
      <c r="Z37" s="2">
        <v>30</v>
      </c>
      <c r="AA37" s="85">
        <v>5.642191374550487E-2</v>
      </c>
      <c r="AB37" s="85">
        <f t="shared" si="1"/>
        <v>6.4885200807330595E-2</v>
      </c>
      <c r="AC37" s="85">
        <f t="shared" si="2"/>
        <v>4.7958626683679138E-2</v>
      </c>
      <c r="AD37" s="86"/>
      <c r="AE37" s="87">
        <f t="shared" si="3"/>
        <v>0.19805994766573606</v>
      </c>
      <c r="AF37" s="87">
        <f t="shared" si="0"/>
        <v>0.15651921137846617</v>
      </c>
      <c r="AG37" s="87">
        <f t="shared" si="0"/>
        <v>0.25110071896862718</v>
      </c>
      <c r="AI37" s="29">
        <v>0.15</v>
      </c>
    </row>
    <row r="38" spans="2:35" ht="18.95" customHeight="1" thickBot="1" x14ac:dyDescent="0.3">
      <c r="P38" s="31"/>
      <c r="Q38" s="31" t="s">
        <v>29</v>
      </c>
      <c r="R38" s="78">
        <v>0</v>
      </c>
      <c r="S38" s="59">
        <f t="shared" si="16"/>
        <v>0</v>
      </c>
      <c r="T38" s="59">
        <f t="shared" si="16"/>
        <v>0</v>
      </c>
      <c r="U38" s="59">
        <f t="shared" si="16"/>
        <v>1</v>
      </c>
      <c r="V38" s="59">
        <f t="shared" si="16"/>
        <v>0</v>
      </c>
      <c r="W38" s="81">
        <v>0</v>
      </c>
      <c r="Z38" s="2">
        <v>31</v>
      </c>
      <c r="AA38" s="85">
        <v>5.637919338774311E-2</v>
      </c>
      <c r="AB38" s="85">
        <f t="shared" si="1"/>
        <v>6.4836072395904568E-2</v>
      </c>
      <c r="AC38" s="85">
        <f t="shared" si="2"/>
        <v>4.7922314379581644E-2</v>
      </c>
      <c r="AD38" s="86"/>
      <c r="AE38" s="87">
        <f t="shared" si="3"/>
        <v>0.18771324615021504</v>
      </c>
      <c r="AF38" s="87">
        <f t="shared" si="0"/>
        <v>0.14718921062261109</v>
      </c>
      <c r="AG38" s="87">
        <f t="shared" si="0"/>
        <v>0.23986274924956913</v>
      </c>
      <c r="AI38" s="29">
        <v>0.15</v>
      </c>
    </row>
    <row r="39" spans="2:35" ht="18.95" customHeight="1" x14ac:dyDescent="0.25">
      <c r="B39" s="5"/>
      <c r="C39" s="2" t="s">
        <v>5</v>
      </c>
      <c r="D39" s="127" t="s">
        <v>14</v>
      </c>
      <c r="E39" s="128"/>
      <c r="F39" s="128"/>
      <c r="G39" s="128"/>
      <c r="H39" s="128"/>
      <c r="I39" s="129"/>
      <c r="K39" s="130" t="s">
        <v>20</v>
      </c>
      <c r="P39" s="31"/>
      <c r="Q39" s="31" t="s">
        <v>30</v>
      </c>
      <c r="R39" s="77">
        <v>0</v>
      </c>
      <c r="S39" s="58">
        <f t="shared" si="16"/>
        <v>0</v>
      </c>
      <c r="T39" s="58">
        <f t="shared" si="16"/>
        <v>0</v>
      </c>
      <c r="U39" s="58">
        <f t="shared" si="16"/>
        <v>1</v>
      </c>
      <c r="V39" s="58">
        <f t="shared" si="16"/>
        <v>0</v>
      </c>
      <c r="W39" s="80">
        <v>0</v>
      </c>
      <c r="Z39" s="2">
        <v>32</v>
      </c>
      <c r="AA39" s="85">
        <v>5.6338738785861819E-2</v>
      </c>
      <c r="AB39" s="85">
        <f t="shared" si="1"/>
        <v>6.4789549603741087E-2</v>
      </c>
      <c r="AC39" s="85">
        <f t="shared" si="2"/>
        <v>4.7887927967982545E-2</v>
      </c>
      <c r="AD39" s="86"/>
      <c r="AE39" s="87">
        <f t="shared" si="3"/>
        <v>0.17790943680113858</v>
      </c>
      <c r="AF39" s="87">
        <f t="shared" si="0"/>
        <v>0.13841747638540738</v>
      </c>
      <c r="AG39" s="87">
        <f t="shared" si="0"/>
        <v>0.22913035573015891</v>
      </c>
      <c r="AI39" s="29">
        <v>0.15</v>
      </c>
    </row>
    <row r="40" spans="2:35" ht="18.95" customHeight="1" x14ac:dyDescent="0.25">
      <c r="B40" s="3"/>
      <c r="C40" s="4" t="s">
        <v>1</v>
      </c>
      <c r="D40" s="6" t="s">
        <v>0</v>
      </c>
      <c r="E40" s="6" t="s">
        <v>13</v>
      </c>
      <c r="F40" s="6" t="s">
        <v>2</v>
      </c>
      <c r="G40" s="6" t="s">
        <v>3</v>
      </c>
      <c r="H40" s="6" t="s">
        <v>4</v>
      </c>
      <c r="I40" s="7" t="s">
        <v>6</v>
      </c>
      <c r="J40" s="8" t="s">
        <v>7</v>
      </c>
      <c r="K40" s="131"/>
      <c r="P40" s="31"/>
      <c r="Q40" s="31" t="s">
        <v>31</v>
      </c>
      <c r="R40" s="78">
        <v>0</v>
      </c>
      <c r="S40" s="59">
        <f t="shared" si="16"/>
        <v>0</v>
      </c>
      <c r="T40" s="59">
        <f t="shared" si="16"/>
        <v>0</v>
      </c>
      <c r="U40" s="59">
        <f t="shared" si="16"/>
        <v>1</v>
      </c>
      <c r="V40" s="59">
        <f t="shared" si="16"/>
        <v>0</v>
      </c>
      <c r="W40" s="81">
        <v>0</v>
      </c>
      <c r="Z40" s="2">
        <v>33</v>
      </c>
      <c r="AA40" s="85">
        <v>5.6300395721263996E-2</v>
      </c>
      <c r="AB40" s="85">
        <f t="shared" si="1"/>
        <v>6.474545507945359E-2</v>
      </c>
      <c r="AC40" s="85">
        <f t="shared" si="2"/>
        <v>4.7855336363074395E-2</v>
      </c>
      <c r="AD40" s="86"/>
      <c r="AE40" s="87">
        <f t="shared" si="3"/>
        <v>0.1686196249896241</v>
      </c>
      <c r="AF40" s="87">
        <f t="shared" si="0"/>
        <v>0.13017022765905129</v>
      </c>
      <c r="AG40" s="87">
        <f t="shared" si="0"/>
        <v>0.21888035933493682</v>
      </c>
      <c r="AI40" s="29">
        <v>0.15</v>
      </c>
    </row>
    <row r="41" spans="2:35" ht="18.95" customHeight="1" thickBot="1" x14ac:dyDescent="0.3">
      <c r="B41" s="25">
        <v>20240430</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1</v>
      </c>
      <c r="V41" s="59">
        <f t="shared" si="16"/>
        <v>0</v>
      </c>
      <c r="W41" s="81">
        <v>0</v>
      </c>
      <c r="Z41" s="2">
        <v>34</v>
      </c>
      <c r="AA41" s="85">
        <v>5.6264021497492545E-2</v>
      </c>
      <c r="AB41" s="85">
        <f t="shared" si="1"/>
        <v>6.4703624722116423E-2</v>
      </c>
      <c r="AC41" s="85">
        <f t="shared" si="2"/>
        <v>4.7824418272868659E-2</v>
      </c>
      <c r="AD41" s="86"/>
      <c r="AE41" s="87">
        <f t="shared" si="3"/>
        <v>0.15981652473831906</v>
      </c>
      <c r="AF41" s="87">
        <f t="shared" si="0"/>
        <v>0.12241579515442727</v>
      </c>
      <c r="AG41" s="87">
        <f t="shared" si="0"/>
        <v>0.20909071595472045</v>
      </c>
      <c r="AI41" s="29">
        <v>0.15</v>
      </c>
    </row>
    <row r="42" spans="2:35" ht="18.95" customHeight="1" x14ac:dyDescent="0.25">
      <c r="B42" s="9">
        <v>1</v>
      </c>
      <c r="C42" s="32">
        <v>6.8930000000000007</v>
      </c>
      <c r="D42" s="16">
        <v>5.1210000000000004</v>
      </c>
      <c r="E42" s="16">
        <v>2.4420000000000002</v>
      </c>
      <c r="F42" s="17">
        <v>3.7850000000000006</v>
      </c>
      <c r="G42" s="17">
        <v>4.4310000000000009</v>
      </c>
      <c r="H42" s="17">
        <v>1.2630000000000008</v>
      </c>
      <c r="I42" s="17">
        <f>IF(  ABS( MAX( D42:H42 ) )  &gt;  ABS(  MIN(D42:H42 ) ),
                                                 (  SUM(D42:H42) - ABS( MAX(D42:H42) ) ) / 4,
                                                  (  SUM(D42:H42) +  ABS( MIN(D42:H42)  )  )   / 4 )</f>
        <v>2.9802500000000003</v>
      </c>
      <c r="J42" s="18">
        <f xml:space="preserve"> IF( I42 &gt; 0, MAX( -$K$3, -I42*$K$4 ), MIN( $K$3, -I42*$K$4 )  )</f>
        <v>-0.59605000000000008</v>
      </c>
      <c r="K42" s="12">
        <f>C42+J42</f>
        <v>6.2969500000000007</v>
      </c>
      <c r="P42" s="31"/>
      <c r="Q42" s="31" t="s">
        <v>33</v>
      </c>
      <c r="R42" s="78">
        <v>0</v>
      </c>
      <c r="S42" s="59">
        <f t="shared" si="16"/>
        <v>0</v>
      </c>
      <c r="T42" s="59">
        <f t="shared" si="16"/>
        <v>0</v>
      </c>
      <c r="U42" s="59">
        <f t="shared" si="16"/>
        <v>1</v>
      </c>
      <c r="V42" s="59">
        <f t="shared" si="16"/>
        <v>0</v>
      </c>
      <c r="W42" s="81">
        <v>0</v>
      </c>
      <c r="Z42" s="2">
        <v>35</v>
      </c>
      <c r="AA42" s="85">
        <v>5.6229484140343677E-2</v>
      </c>
      <c r="AB42" s="85">
        <f t="shared" si="1"/>
        <v>6.4663906761395218E-2</v>
      </c>
      <c r="AC42" s="85">
        <f t="shared" si="2"/>
        <v>4.7795061519292123E-2</v>
      </c>
      <c r="AD42" s="86"/>
      <c r="AE42" s="87">
        <f t="shared" si="3"/>
        <v>0.15147435702003265</v>
      </c>
      <c r="AF42" s="87">
        <f t="shared" si="0"/>
        <v>0.11512447722935534</v>
      </c>
      <c r="AG42" s="87">
        <f t="shared" si="0"/>
        <v>0.19974044899393176</v>
      </c>
      <c r="AI42" s="29">
        <v>0.15</v>
      </c>
    </row>
    <row r="43" spans="2:35" ht="18.95" customHeight="1" thickBot="1" x14ac:dyDescent="0.3">
      <c r="B43" s="10">
        <v>2</v>
      </c>
      <c r="C43" s="33">
        <v>6.657</v>
      </c>
      <c r="D43" s="19">
        <v>4.875</v>
      </c>
      <c r="E43" s="15">
        <v>2.3959999999999999</v>
      </c>
      <c r="F43" s="15">
        <v>3.46</v>
      </c>
      <c r="G43" s="15">
        <v>4.1950000000000003</v>
      </c>
      <c r="H43" s="15">
        <v>1.3520000000000003</v>
      </c>
      <c r="I43" s="15">
        <f t="shared" ref="I43:I45" si="17">IF(  ABS( MAX( D43:H43 ) )  &gt;  ABS(  MIN(D43:H43 ) ),
                                                 (  SUM(D43:H43) - ABS( MAX(D43:H43) ) ) / 4,
                                                  (  SUM(D43:H43) +  ABS( MIN(D43:H43)  )  )   / 4 )</f>
        <v>2.8507499999999997</v>
      </c>
      <c r="J43" s="20">
        <f t="shared" ref="J43:J45" si="18" xml:space="preserve"> IF( I43 &gt; 0, MAX( -$K$3, -I43*$K$4 ), MIN( $K$3, -I43*$K$4 )  )</f>
        <v>-0.57014999999999993</v>
      </c>
      <c r="K43" s="13">
        <f t="shared" ref="K43:K51" si="19">C43+J43</f>
        <v>6.0868500000000001</v>
      </c>
      <c r="P43" s="31"/>
      <c r="Q43" s="31" t="s">
        <v>34</v>
      </c>
      <c r="R43" s="79">
        <v>0</v>
      </c>
      <c r="S43" s="60">
        <f t="shared" si="16"/>
        <v>0</v>
      </c>
      <c r="T43" s="60">
        <f t="shared" si="16"/>
        <v>0</v>
      </c>
      <c r="U43" s="60">
        <f t="shared" si="16"/>
        <v>1</v>
      </c>
      <c r="V43" s="60">
        <f t="shared" si="16"/>
        <v>0</v>
      </c>
      <c r="W43" s="82">
        <v>0</v>
      </c>
      <c r="Z43" s="2">
        <v>36</v>
      </c>
      <c r="AA43" s="85">
        <v>5.6196661623412414E-2</v>
      </c>
      <c r="AB43" s="85">
        <f t="shared" si="1"/>
        <v>6.462616086692427E-2</v>
      </c>
      <c r="AC43" s="85">
        <f t="shared" si="2"/>
        <v>4.776716237990055E-2</v>
      </c>
      <c r="AD43" s="86"/>
      <c r="AE43" s="87">
        <f t="shared" si="3"/>
        <v>0.1435687564840214</v>
      </c>
      <c r="AF43" s="87">
        <f t="shared" si="0"/>
        <v>0.1082684077365674</v>
      </c>
      <c r="AG43" s="87">
        <f t="shared" si="0"/>
        <v>0.19080958776028342</v>
      </c>
      <c r="AI43" s="29">
        <v>0.15</v>
      </c>
    </row>
    <row r="44" spans="2:35" ht="18.95" customHeight="1" x14ac:dyDescent="0.25">
      <c r="B44" s="10">
        <v>3</v>
      </c>
      <c r="C44" s="33">
        <v>6.6150000000000002</v>
      </c>
      <c r="D44" s="19">
        <v>4.7910000000000004</v>
      </c>
      <c r="E44" s="15">
        <v>2.5140000000000002</v>
      </c>
      <c r="F44" s="15">
        <v>3.3110000000000004</v>
      </c>
      <c r="G44" s="15">
        <v>4.1240000000000006</v>
      </c>
      <c r="H44" s="15">
        <v>1.5449999999999999</v>
      </c>
      <c r="I44" s="15">
        <f t="shared" si="17"/>
        <v>2.8735000000000008</v>
      </c>
      <c r="J44" s="20">
        <f t="shared" si="18"/>
        <v>-0.57470000000000021</v>
      </c>
      <c r="K44" s="13">
        <f t="shared" si="19"/>
        <v>6.0403000000000002</v>
      </c>
      <c r="Z44" s="2">
        <v>37</v>
      </c>
      <c r="AA44" s="85">
        <v>5.6165441127952631E-2</v>
      </c>
      <c r="AB44" s="85">
        <f t="shared" si="1"/>
        <v>6.4590257297145515E-2</v>
      </c>
      <c r="AC44" s="85">
        <f t="shared" si="2"/>
        <v>4.7740624958759734E-2</v>
      </c>
      <c r="AD44" s="86"/>
      <c r="AE44" s="87">
        <f t="shared" si="3"/>
        <v>0.1360766856216</v>
      </c>
      <c r="AF44" s="87">
        <f t="shared" si="0"/>
        <v>0.10182143447270786</v>
      </c>
      <c r="AG44" s="87">
        <f t="shared" si="0"/>
        <v>0.18227911095731891</v>
      </c>
      <c r="AI44" s="29">
        <v>0.15</v>
      </c>
    </row>
    <row r="45" spans="2:35" ht="18.95" customHeight="1" x14ac:dyDescent="0.25">
      <c r="B45" s="10">
        <v>4</v>
      </c>
      <c r="C45" s="33">
        <v>6.593</v>
      </c>
      <c r="D45" s="19">
        <v>4.6859999999999999</v>
      </c>
      <c r="E45" s="15">
        <v>2.6070000000000002</v>
      </c>
      <c r="F45" s="15">
        <v>3.1830000000000003</v>
      </c>
      <c r="G45" s="15">
        <v>4.0459999999999994</v>
      </c>
      <c r="H45" s="15">
        <v>1.6829999999999998</v>
      </c>
      <c r="I45" s="15">
        <f t="shared" si="17"/>
        <v>2.8797499999999996</v>
      </c>
      <c r="J45" s="20">
        <f t="shared" si="18"/>
        <v>-0.57594999999999996</v>
      </c>
      <c r="K45" s="13">
        <f t="shared" si="19"/>
        <v>6.0170500000000002</v>
      </c>
      <c r="Q45" s="64"/>
      <c r="R45" s="64" t="s">
        <v>39</v>
      </c>
      <c r="Z45" s="2">
        <v>38</v>
      </c>
      <c r="AA45" s="85">
        <v>5.613571834233233E-2</v>
      </c>
      <c r="AB45" s="85">
        <f t="shared" si="1"/>
        <v>6.4556076093682177E-2</v>
      </c>
      <c r="AC45" s="85">
        <f t="shared" si="2"/>
        <v>4.7715360590982477E-2</v>
      </c>
      <c r="AD45" s="86"/>
      <c r="AE45" s="87">
        <f t="shared" si="3"/>
        <v>0.1289763555307924</v>
      </c>
      <c r="AF45" s="87">
        <f t="shared" si="0"/>
        <v>9.5759007099211077E-2</v>
      </c>
      <c r="AG45" s="87">
        <f t="shared" si="0"/>
        <v>0.17413089465434659</v>
      </c>
      <c r="AI45" s="29">
        <v>0.15</v>
      </c>
    </row>
    <row r="46" spans="2:35" ht="18.95" customHeight="1" thickBot="1" x14ac:dyDescent="0.3">
      <c r="B46" s="10">
        <v>5</v>
      </c>
      <c r="C46" s="34">
        <v>6.593</v>
      </c>
      <c r="D46" s="21">
        <v>4.6230000000000002</v>
      </c>
      <c r="E46" s="22">
        <v>2.6840000000000002</v>
      </c>
      <c r="F46" s="22">
        <v>3.0939999999999999</v>
      </c>
      <c r="G46" s="22">
        <v>3.9710000000000001</v>
      </c>
      <c r="H46" s="22">
        <v>1.7879999999999994</v>
      </c>
      <c r="I46" s="22">
        <f t="shared" ref="I46:I51" si="20">IF(  ABS( MAX( D46:H46 ) )  &gt;  ABS(  MIN(D46:H46 ) ),
                                                 (  SUM(D46:H46) - ABS( MAX(D46:H46) ) ) / 4,
                                                  (  SUM(D46:H46) +  ABS( MIN(D46:H46)  )  )   / 4 )</f>
        <v>2.8842499999999998</v>
      </c>
      <c r="J46" s="23">
        <f t="shared" ref="J46:J51" si="21" xml:space="preserve"> IF( I46 &gt; 0, MAX( -$K$3, -I46*$K$4 ), MIN( $K$3, -I46*$K$4 )  )</f>
        <v>-0.57684999999999997</v>
      </c>
      <c r="K46" s="41">
        <f t="shared" si="19"/>
        <v>6.0161499999999997</v>
      </c>
      <c r="R46" s="2"/>
      <c r="S46" s="2"/>
      <c r="T46" s="2"/>
      <c r="U46" s="83" t="str">
        <f>G3</f>
        <v>End- Jetha (2081)</v>
      </c>
      <c r="V46" s="63">
        <f>W7-15</f>
        <v>20240615</v>
      </c>
      <c r="W46" s="2"/>
      <c r="Z46" s="2">
        <v>39</v>
      </c>
      <c r="AA46" s="85">
        <v>5.6107396803823262E-2</v>
      </c>
      <c r="AB46" s="85">
        <f t="shared" si="1"/>
        <v>6.452350632439674E-2</v>
      </c>
      <c r="AC46" s="85">
        <f t="shared" si="2"/>
        <v>4.769128728324977E-2</v>
      </c>
      <c r="AD46" s="86"/>
      <c r="AE46" s="87">
        <f t="shared" si="3"/>
        <v>0.12224715256303546</v>
      </c>
      <c r="AF46" s="87">
        <f t="shared" si="0"/>
        <v>9.0058073563912808E-2</v>
      </c>
      <c r="AG46" s="87">
        <f t="shared" si="0"/>
        <v>0.16634766420341796</v>
      </c>
      <c r="AI46" s="29">
        <v>0.15</v>
      </c>
    </row>
    <row r="47" spans="2:35" ht="18.95" customHeight="1" x14ac:dyDescent="0.25">
      <c r="B47" s="10">
        <v>6</v>
      </c>
      <c r="C47" s="33">
        <v>6.5850000000000009</v>
      </c>
      <c r="D47" s="19">
        <v>4.5630000000000006</v>
      </c>
      <c r="E47" s="15">
        <v>2.7220000000000013</v>
      </c>
      <c r="F47" s="15">
        <v>3.0100000000000011</v>
      </c>
      <c r="G47" s="15">
        <v>3.882000000000001</v>
      </c>
      <c r="H47" s="15">
        <v>1.8440000000000012</v>
      </c>
      <c r="I47" s="39">
        <f t="shared" si="20"/>
        <v>2.8645000000000018</v>
      </c>
      <c r="J47" s="20">
        <f t="shared" si="21"/>
        <v>-0.57290000000000041</v>
      </c>
      <c r="K47" s="40">
        <f t="shared" si="19"/>
        <v>6.0121000000000002</v>
      </c>
      <c r="P47" s="31"/>
      <c r="Q47" s="31" t="s">
        <v>25</v>
      </c>
      <c r="R47" s="70">
        <v>0</v>
      </c>
      <c r="S47" s="65">
        <v>0</v>
      </c>
      <c r="T47" s="65">
        <v>0</v>
      </c>
      <c r="U47" s="66">
        <v>0</v>
      </c>
      <c r="V47" s="93">
        <f>IF(  V34 = 0,  V8,  AVERAGE(U8:W8)  )</f>
        <v>6.2387499999999999E-2</v>
      </c>
      <c r="W47" s="73">
        <v>0</v>
      </c>
      <c r="Z47" s="2">
        <v>40</v>
      </c>
      <c r="AA47" s="85">
        <v>5.6080387283672373E-2</v>
      </c>
      <c r="AB47" s="85">
        <f t="shared" si="1"/>
        <v>6.4492445376223229E-2</v>
      </c>
      <c r="AC47" s="85">
        <f t="shared" si="2"/>
        <v>4.7668329191121517E-2</v>
      </c>
      <c r="AD47" s="86"/>
      <c r="AE47" s="87">
        <f t="shared" si="3"/>
        <v>0.11586957023787491</v>
      </c>
      <c r="AF47" s="87">
        <f t="shared" si="0"/>
        <v>8.4696984184306906E-2</v>
      </c>
      <c r="AG47" s="87">
        <f t="shared" si="0"/>
        <v>0.1589129496525741</v>
      </c>
      <c r="AI47" s="29">
        <v>0.15</v>
      </c>
    </row>
    <row r="48" spans="2:35" ht="18.95" customHeight="1" x14ac:dyDescent="0.25">
      <c r="B48" s="10">
        <v>7</v>
      </c>
      <c r="C48" s="33">
        <v>6.5659999999999998</v>
      </c>
      <c r="D48" s="19">
        <v>4.4930000000000003</v>
      </c>
      <c r="E48" s="15">
        <v>2.7280000000000002</v>
      </c>
      <c r="F48" s="15">
        <v>2.94</v>
      </c>
      <c r="G48" s="15">
        <v>3.7849999999999997</v>
      </c>
      <c r="H48" s="15">
        <v>1.8689999999999998</v>
      </c>
      <c r="I48" s="15">
        <f t="shared" si="20"/>
        <v>2.8304999999999998</v>
      </c>
      <c r="J48" s="20">
        <f t="shared" si="21"/>
        <v>-0.56609999999999994</v>
      </c>
      <c r="K48" s="13">
        <f t="shared" si="19"/>
        <v>5.9999000000000002</v>
      </c>
      <c r="P48" s="31"/>
      <c r="Q48" s="31" t="s">
        <v>26</v>
      </c>
      <c r="R48" s="71">
        <v>0</v>
      </c>
      <c r="S48" s="67">
        <v>0</v>
      </c>
      <c r="T48" s="67">
        <v>0</v>
      </c>
      <c r="U48" s="68">
        <v>0</v>
      </c>
      <c r="V48" s="94">
        <f t="shared" ref="V48:V56" si="22">IF(  V35 = 0,  V9,  AVERAGE(U9:W9)  )</f>
        <v>5.9854000000000004E-2</v>
      </c>
      <c r="W48" s="74">
        <v>0</v>
      </c>
      <c r="Z48" s="2">
        <v>41</v>
      </c>
      <c r="AA48" s="85">
        <v>5.6054607215158647E-2</v>
      </c>
      <c r="AB48" s="85">
        <f t="shared" si="1"/>
        <v>6.4462798297432441E-2</v>
      </c>
      <c r="AC48" s="85">
        <f t="shared" si="2"/>
        <v>4.7646416132884846E-2</v>
      </c>
      <c r="AD48" s="86"/>
      <c r="AE48" s="87">
        <f t="shared" si="3"/>
        <v>0.10982514589764647</v>
      </c>
      <c r="AF48" s="87">
        <f t="shared" si="0"/>
        <v>7.9655402664007363E-2</v>
      </c>
      <c r="AG48" s="87">
        <f t="shared" si="0"/>
        <v>0.15181104427118836</v>
      </c>
      <c r="AI48" s="29">
        <v>0.15</v>
      </c>
    </row>
    <row r="49" spans="2:35" ht="18.95" customHeight="1" x14ac:dyDescent="0.25">
      <c r="B49" s="10">
        <v>8</v>
      </c>
      <c r="C49" s="33">
        <v>6.5409999999999995</v>
      </c>
      <c r="D49" s="19">
        <v>4.4159999999999995</v>
      </c>
      <c r="E49" s="15">
        <v>2.7129999999999992</v>
      </c>
      <c r="F49" s="15">
        <v>2.8769999999999998</v>
      </c>
      <c r="G49" s="15">
        <v>3.6889999999999996</v>
      </c>
      <c r="H49" s="15">
        <v>1.8749999999999991</v>
      </c>
      <c r="I49" s="15">
        <f t="shared" si="20"/>
        <v>2.7884999999999991</v>
      </c>
      <c r="J49" s="20">
        <f t="shared" si="21"/>
        <v>-0.55769999999999986</v>
      </c>
      <c r="K49" s="13">
        <f t="shared" si="19"/>
        <v>5.9832999999999998</v>
      </c>
      <c r="P49" s="31"/>
      <c r="Q49" s="31" t="s">
        <v>27</v>
      </c>
      <c r="R49" s="71">
        <v>0</v>
      </c>
      <c r="S49" s="67">
        <v>0</v>
      </c>
      <c r="T49" s="67">
        <v>0</v>
      </c>
      <c r="U49" s="68">
        <v>0</v>
      </c>
      <c r="V49" s="94">
        <f t="shared" si="22"/>
        <v>5.9068499999999996E-2</v>
      </c>
      <c r="W49" s="74">
        <v>0</v>
      </c>
      <c r="Z49" s="2">
        <v>42</v>
      </c>
      <c r="AA49" s="85">
        <v>5.6029980163485371E-2</v>
      </c>
      <c r="AB49" s="85">
        <f t="shared" si="1"/>
        <v>6.4434477188008168E-2</v>
      </c>
      <c r="AC49" s="85">
        <f t="shared" si="2"/>
        <v>4.7625483138962567E-2</v>
      </c>
      <c r="AD49" s="86"/>
      <c r="AE49" s="87">
        <f t="shared" si="3"/>
        <v>0.10409640164623368</v>
      </c>
      <c r="AF49" s="87">
        <f t="shared" si="0"/>
        <v>7.49142234070279E-2</v>
      </c>
      <c r="AG49" s="87">
        <f t="shared" si="0"/>
        <v>0.14502696585899666</v>
      </c>
      <c r="AI49" s="29">
        <v>0.15</v>
      </c>
    </row>
    <row r="50" spans="2:35" ht="18.95" customHeight="1" x14ac:dyDescent="0.25">
      <c r="B50" s="10">
        <v>9</v>
      </c>
      <c r="C50" s="33">
        <v>6.512999999999999</v>
      </c>
      <c r="D50" s="19">
        <v>4.331999999999999</v>
      </c>
      <c r="E50" s="15">
        <v>2.6829999999999989</v>
      </c>
      <c r="F50" s="15">
        <v>2.8129999999999993</v>
      </c>
      <c r="G50" s="15">
        <v>3.597999999999999</v>
      </c>
      <c r="H50" s="15">
        <v>1.8679999999999994</v>
      </c>
      <c r="I50" s="15">
        <f t="shared" si="20"/>
        <v>2.7404999999999995</v>
      </c>
      <c r="J50" s="20">
        <f t="shared" si="21"/>
        <v>-0.54809999999999992</v>
      </c>
      <c r="K50" s="13">
        <f t="shared" si="19"/>
        <v>5.9648999999999992</v>
      </c>
      <c r="P50" s="31"/>
      <c r="Q50" s="31" t="s">
        <v>28</v>
      </c>
      <c r="R50" s="71">
        <v>0</v>
      </c>
      <c r="S50" s="67">
        <v>0</v>
      </c>
      <c r="T50" s="67">
        <v>0</v>
      </c>
      <c r="U50" s="68">
        <v>0</v>
      </c>
      <c r="V50" s="94">
        <f t="shared" si="22"/>
        <v>5.8667999999999998E-2</v>
      </c>
      <c r="W50" s="74">
        <v>0</v>
      </c>
      <c r="Z50" s="2">
        <v>43</v>
      </c>
      <c r="AA50" s="85">
        <v>5.6006435335819615E-2</v>
      </c>
      <c r="AB50" s="85">
        <f t="shared" si="1"/>
        <v>6.4407400636192547E-2</v>
      </c>
      <c r="AC50" s="85">
        <f t="shared" si="2"/>
        <v>4.760547003544667E-2</v>
      </c>
      <c r="AD50" s="86"/>
      <c r="AE50" s="87">
        <f t="shared" si="3"/>
        <v>9.8666789176399566E-2</v>
      </c>
      <c r="AF50" s="87">
        <f t="shared" si="0"/>
        <v>7.0455494572830957E-2</v>
      </c>
      <c r="AG50" s="87">
        <f t="shared" si="0"/>
        <v>0.13854642055708594</v>
      </c>
      <c r="AI50" s="29">
        <v>0.15</v>
      </c>
    </row>
    <row r="51" spans="2:35" ht="18.95" customHeight="1" thickBot="1" x14ac:dyDescent="0.3">
      <c r="B51" s="11">
        <v>10</v>
      </c>
      <c r="C51" s="34">
        <v>6.4829999999999997</v>
      </c>
      <c r="D51" s="21">
        <v>4.2439999999999998</v>
      </c>
      <c r="E51" s="22">
        <v>2.6419999999999995</v>
      </c>
      <c r="F51" s="22">
        <v>2.7509999999999999</v>
      </c>
      <c r="G51" s="22">
        <v>3.5149999999999997</v>
      </c>
      <c r="H51" s="22">
        <v>1.8520000000000003</v>
      </c>
      <c r="I51" s="22">
        <f t="shared" si="20"/>
        <v>2.6899999999999995</v>
      </c>
      <c r="J51" s="23">
        <f t="shared" si="21"/>
        <v>-0.53799999999999992</v>
      </c>
      <c r="K51" s="14">
        <f t="shared" si="19"/>
        <v>5.9449999999999994</v>
      </c>
      <c r="P51" s="31"/>
      <c r="Q51" s="31" t="s">
        <v>29</v>
      </c>
      <c r="R51" s="71">
        <v>0</v>
      </c>
      <c r="S51" s="67">
        <v>0</v>
      </c>
      <c r="T51" s="67">
        <v>0</v>
      </c>
      <c r="U51" s="68">
        <v>0</v>
      </c>
      <c r="V51" s="94">
        <f>IF(  V38 = 0,  V12,  AVERAGE(U12:W12)  )</f>
        <v>5.8615500000000001E-2</v>
      </c>
      <c r="W51" s="74">
        <v>0</v>
      </c>
      <c r="Z51" s="2">
        <v>44</v>
      </c>
      <c r="AA51" s="85">
        <v>5.598390712942658E-2</v>
      </c>
      <c r="AB51" s="85">
        <f t="shared" si="1"/>
        <v>6.4381493198840567E-2</v>
      </c>
      <c r="AC51" s="85">
        <f t="shared" si="2"/>
        <v>4.7586321060012593E-2</v>
      </c>
      <c r="AD51" s="86"/>
      <c r="AE51" s="87">
        <f t="shared" si="3"/>
        <v>9.3520638141143184E-2</v>
      </c>
      <c r="AF51" s="87">
        <f t="shared" si="0"/>
        <v>6.6262346381516513E-2</v>
      </c>
      <c r="AG51" s="87">
        <f t="shared" si="0"/>
        <v>0.13235576891841677</v>
      </c>
      <c r="AI51" s="29">
        <v>0.15</v>
      </c>
    </row>
    <row r="52" spans="2:35" ht="18.95" customHeight="1" x14ac:dyDescent="0.25">
      <c r="P52" s="31"/>
      <c r="Q52" s="31" t="s">
        <v>30</v>
      </c>
      <c r="R52" s="70">
        <v>0</v>
      </c>
      <c r="S52" s="65">
        <v>0</v>
      </c>
      <c r="T52" s="65">
        <v>0</v>
      </c>
      <c r="U52" s="65">
        <v>0</v>
      </c>
      <c r="V52" s="43">
        <f t="shared" si="22"/>
        <v>5.8567499999999988E-2</v>
      </c>
      <c r="W52" s="73">
        <v>0</v>
      </c>
      <c r="Z52" s="2">
        <v>45</v>
      </c>
      <c r="AA52" s="85">
        <v>5.5962334715670581E-2</v>
      </c>
      <c r="AB52" s="85">
        <f t="shared" si="1"/>
        <v>6.4356684923021157E-2</v>
      </c>
      <c r="AC52" s="85">
        <f t="shared" si="2"/>
        <v>4.7567984508319991E-2</v>
      </c>
      <c r="AD52" s="86"/>
      <c r="AE52" s="87">
        <f t="shared" si="3"/>
        <v>8.864310776735107E-2</v>
      </c>
      <c r="AF52" s="87">
        <f t="shared" si="0"/>
        <v>6.2318924234796326E-2</v>
      </c>
      <c r="AG52" s="87">
        <f t="shared" si="0"/>
        <v>0.12644199402834666</v>
      </c>
      <c r="AI52" s="29">
        <v>0.15</v>
      </c>
    </row>
    <row r="53" spans="2:35" ht="18.95" customHeight="1" x14ac:dyDescent="0.25">
      <c r="P53" s="31"/>
      <c r="Q53" s="31" t="s">
        <v>31</v>
      </c>
      <c r="R53" s="71">
        <v>0</v>
      </c>
      <c r="S53" s="67">
        <v>0</v>
      </c>
      <c r="T53" s="67">
        <v>0</v>
      </c>
      <c r="U53" s="67">
        <v>0</v>
      </c>
      <c r="V53" s="44">
        <f t="shared" si="22"/>
        <v>5.8469500000000008E-2</v>
      </c>
      <c r="W53" s="74">
        <v>0</v>
      </c>
      <c r="Z53" s="2">
        <v>46</v>
      </c>
      <c r="AA53" s="85">
        <v>5.5941661657560315E-2</v>
      </c>
      <c r="AB53" s="85">
        <f t="shared" si="1"/>
        <v>6.4332910906194363E-2</v>
      </c>
      <c r="AC53" s="85">
        <f t="shared" si="2"/>
        <v>4.7550412408926268E-2</v>
      </c>
      <c r="AD53" s="86"/>
      <c r="AE53" s="87">
        <f t="shared" si="3"/>
        <v>8.4020141446329452E-2</v>
      </c>
      <c r="AF53" s="87">
        <f t="shared" si="0"/>
        <v>5.8610326266484436E-2</v>
      </c>
      <c r="AG53" s="87">
        <f t="shared" si="0"/>
        <v>0.12079267149336874</v>
      </c>
      <c r="AI53" s="29">
        <v>0.15</v>
      </c>
    </row>
    <row r="54" spans="2:35" ht="18.95" customHeight="1" x14ac:dyDescent="0.25">
      <c r="P54" s="31"/>
      <c r="Q54" s="31" t="s">
        <v>32</v>
      </c>
      <c r="R54" s="71">
        <v>0</v>
      </c>
      <c r="S54" s="67">
        <v>0</v>
      </c>
      <c r="T54" s="67">
        <v>0</v>
      </c>
      <c r="U54" s="67">
        <v>0</v>
      </c>
      <c r="V54" s="44">
        <f t="shared" si="22"/>
        <v>5.8338500000000001E-2</v>
      </c>
      <c r="W54" s="74">
        <v>0</v>
      </c>
      <c r="Z54" s="2">
        <v>47</v>
      </c>
      <c r="AA54" s="85">
        <v>5.5921835558510047E-2</v>
      </c>
      <c r="AB54" s="85">
        <f t="shared" si="1"/>
        <v>6.4310110892286554E-2</v>
      </c>
      <c r="AC54" s="85">
        <f t="shared" si="2"/>
        <v>4.753356022473354E-2</v>
      </c>
      <c r="AD54" s="86"/>
      <c r="AE54" s="87">
        <f t="shared" si="3"/>
        <v>7.9638424066558938E-2</v>
      </c>
      <c r="AF54" s="87">
        <f t="shared" si="0"/>
        <v>5.5122544977342654E-2</v>
      </c>
      <c r="AG54" s="87">
        <f t="shared" si="0"/>
        <v>0.11539594113972353</v>
      </c>
      <c r="AI54" s="29">
        <v>0.15</v>
      </c>
    </row>
    <row r="55" spans="2:35" ht="18.95" customHeight="1" x14ac:dyDescent="0.25">
      <c r="B55" s="104" t="s">
        <v>44</v>
      </c>
      <c r="C55" s="105"/>
      <c r="D55" s="105"/>
      <c r="E55" s="105"/>
      <c r="F55" s="105"/>
      <c r="G55" s="105"/>
      <c r="H55" s="105"/>
      <c r="I55" s="105"/>
      <c r="J55" s="105"/>
      <c r="K55" s="106"/>
      <c r="P55" s="31"/>
      <c r="Q55" s="31" t="s">
        <v>33</v>
      </c>
      <c r="R55" s="71">
        <v>0</v>
      </c>
      <c r="S55" s="67">
        <v>0</v>
      </c>
      <c r="T55" s="67">
        <v>0</v>
      </c>
      <c r="U55" s="67">
        <v>0</v>
      </c>
      <c r="V55" s="44">
        <f t="shared" si="22"/>
        <v>5.8190500000000006E-2</v>
      </c>
      <c r="W55" s="74">
        <v>0</v>
      </c>
      <c r="Z55" s="2">
        <v>48</v>
      </c>
      <c r="AA55" s="85">
        <v>5.5902807740035421E-2</v>
      </c>
      <c r="AB55" s="85">
        <f t="shared" si="1"/>
        <v>6.4288228901040731E-2</v>
      </c>
      <c r="AC55" s="85">
        <f t="shared" si="2"/>
        <v>4.7517386579030103E-2</v>
      </c>
      <c r="AD55" s="86"/>
      <c r="AE55" s="87">
        <f t="shared" si="3"/>
        <v>7.5485341880191001E-2</v>
      </c>
      <c r="AF55" s="87">
        <f t="shared" si="0"/>
        <v>5.1842412644503559E-2</v>
      </c>
      <c r="AG55" s="87">
        <f t="shared" si="0"/>
        <v>0.11024048028319568</v>
      </c>
      <c r="AI55" s="29">
        <v>0.15</v>
      </c>
    </row>
    <row r="56" spans="2:35" ht="18.95" customHeight="1" thickBot="1" x14ac:dyDescent="0.3">
      <c r="B56" s="107"/>
      <c r="C56" s="108"/>
      <c r="D56" s="108"/>
      <c r="E56" s="108"/>
      <c r="F56" s="108"/>
      <c r="G56" s="108"/>
      <c r="H56" s="108"/>
      <c r="I56" s="108"/>
      <c r="J56" s="108"/>
      <c r="K56" s="109"/>
      <c r="P56" s="31"/>
      <c r="Q56" s="31" t="s">
        <v>34</v>
      </c>
      <c r="R56" s="72">
        <v>0</v>
      </c>
      <c r="S56" s="69">
        <v>0</v>
      </c>
      <c r="T56" s="69">
        <v>0</v>
      </c>
      <c r="U56" s="69">
        <v>0</v>
      </c>
      <c r="V56" s="45">
        <f t="shared" si="22"/>
        <v>5.8026500000000002E-2</v>
      </c>
      <c r="W56" s="75">
        <v>0</v>
      </c>
      <c r="Z56" s="2">
        <v>49</v>
      </c>
      <c r="AA56" s="85">
        <v>5.5884532946182341E-2</v>
      </c>
      <c r="AB56" s="85">
        <f t="shared" si="1"/>
        <v>6.4267212888109687E-2</v>
      </c>
      <c r="AC56" s="85">
        <f t="shared" si="2"/>
        <v>4.7501853004254989E-2</v>
      </c>
      <c r="AD56" s="86"/>
      <c r="AE56" s="87">
        <f t="shared" si="3"/>
        <v>7.1548944717174989E-2</v>
      </c>
      <c r="AF56" s="87">
        <f t="shared" si="0"/>
        <v>4.8757550226258245E-2</v>
      </c>
      <c r="AG56" s="87">
        <f t="shared" si="0"/>
        <v>0.10531547844822767</v>
      </c>
      <c r="AI56" s="29">
        <v>0.15</v>
      </c>
    </row>
    <row r="57" spans="2:35" ht="18.95" customHeight="1" x14ac:dyDescent="0.25">
      <c r="B57" s="110"/>
      <c r="C57" s="111"/>
      <c r="D57" s="111"/>
      <c r="E57" s="111"/>
      <c r="F57" s="111"/>
      <c r="G57" s="111"/>
      <c r="H57" s="111"/>
      <c r="I57" s="111"/>
      <c r="J57" s="111"/>
      <c r="K57" s="112"/>
      <c r="Z57" s="2">
        <v>50</v>
      </c>
      <c r="AA57" s="85">
        <v>5.5866969072587702E-2</v>
      </c>
      <c r="AB57" s="85">
        <f t="shared" si="1"/>
        <v>6.4247014433475857E-2</v>
      </c>
      <c r="AC57" s="85">
        <f t="shared" si="2"/>
        <v>4.7486923711699547E-2</v>
      </c>
      <c r="AD57" s="86"/>
      <c r="AE57" s="87">
        <f t="shared" si="3"/>
        <v>6.7817910380091842E-2</v>
      </c>
      <c r="AF57" s="87">
        <f t="shared" si="0"/>
        <v>4.5856319509545079E-2</v>
      </c>
      <c r="AG57" s="87">
        <f t="shared" si="0"/>
        <v>0.10061061342861712</v>
      </c>
      <c r="AI57" s="29">
        <v>0.15</v>
      </c>
    </row>
    <row r="58" spans="2:35" ht="18.95" customHeight="1" x14ac:dyDescent="0.25">
      <c r="Z58" s="2" t="s">
        <v>36</v>
      </c>
      <c r="AA58" s="85">
        <v>5.5850076918194658E-2</v>
      </c>
      <c r="AB58" s="85">
        <f t="shared" si="1"/>
        <v>6.4227588455923856E-2</v>
      </c>
      <c r="AC58" s="85">
        <f t="shared" si="2"/>
        <v>4.7472565380465459E-2</v>
      </c>
      <c r="AD58" s="86"/>
      <c r="AE58" s="87">
        <f xml:space="preserve"> ( 1 +AA58 ) ^-($Z57 + 1  - 0.5)</f>
        <v>6.4281511069260416E-2</v>
      </c>
      <c r="AF58" s="87">
        <f xml:space="preserve"> ( 1 +AB58 ) ^-($Z57 + 1  - 0.5)</f>
        <v>4.3127778270605072E-2</v>
      </c>
      <c r="AG58" s="87">
        <f xml:space="preserve"> ( 1 +AC58 ) ^-($Z57 + 1  - 0.5)</f>
        <v>9.6116028594151914E-2</v>
      </c>
      <c r="AI58" s="29">
        <v>0.15</v>
      </c>
    </row>
    <row r="59" spans="2:35" ht="18.95" customHeight="1" x14ac:dyDescent="0.25">
      <c r="B59" s="92" t="str">
        <f>"Technical note on the calculation of the Nepali risk-free interest rates term structure at " &amp; G3</f>
        <v>Technical note on the calculation of the Nepali risk-free interest rates term structure at End- Jetha (2081)</v>
      </c>
      <c r="C59" s="88"/>
      <c r="D59" s="88"/>
      <c r="E59" s="88"/>
      <c r="F59" s="88"/>
      <c r="G59" s="88"/>
      <c r="H59" s="88"/>
      <c r="I59" s="88"/>
      <c r="J59" s="88"/>
      <c r="K59" s="89"/>
      <c r="AB59" s="84"/>
      <c r="AC59" s="84"/>
      <c r="AF59" s="84"/>
      <c r="AG59" s="84"/>
      <c r="AI59" s="84"/>
    </row>
    <row r="60" spans="2:35" ht="18.95" customHeight="1" x14ac:dyDescent="0.25">
      <c r="B60" s="90"/>
      <c r="C60" s="100"/>
      <c r="D60" s="100"/>
      <c r="E60" s="100"/>
      <c r="F60" s="100"/>
      <c r="G60" s="100"/>
      <c r="H60" s="100"/>
      <c r="I60" s="100"/>
      <c r="J60" s="100"/>
      <c r="K60" s="101"/>
      <c r="AB60" s="84"/>
      <c r="AC60" s="84"/>
      <c r="AF60" s="84"/>
      <c r="AG60" s="84"/>
      <c r="AI60" s="84"/>
    </row>
    <row r="61" spans="2:35" ht="18.95" customHeight="1" x14ac:dyDescent="0.25">
      <c r="B61" s="90"/>
      <c r="C61" s="113" t="s">
        <v>63</v>
      </c>
      <c r="D61" s="113"/>
      <c r="E61" s="113"/>
      <c r="F61" s="113"/>
      <c r="G61" s="113"/>
      <c r="H61" s="113"/>
      <c r="I61" s="113"/>
      <c r="J61" s="113"/>
      <c r="K61" s="114"/>
      <c r="AB61" s="84"/>
      <c r="AC61" s="84"/>
      <c r="AF61" s="84"/>
      <c r="AG61" s="84"/>
      <c r="AI61" s="84"/>
    </row>
    <row r="62" spans="2:35" ht="18.95" customHeight="1" x14ac:dyDescent="0.25">
      <c r="B62" s="90"/>
      <c r="C62" s="113"/>
      <c r="D62" s="113"/>
      <c r="E62" s="113"/>
      <c r="F62" s="113"/>
      <c r="G62" s="113"/>
      <c r="H62" s="113"/>
      <c r="I62" s="113"/>
      <c r="J62" s="113"/>
      <c r="K62" s="114"/>
      <c r="AB62" s="84"/>
      <c r="AC62" s="84"/>
      <c r="AF62" s="84"/>
      <c r="AG62" s="84"/>
      <c r="AI62" s="84"/>
    </row>
    <row r="63" spans="2:35" ht="18.95" customHeight="1" x14ac:dyDescent="0.25">
      <c r="B63" s="90"/>
      <c r="C63" s="113"/>
      <c r="D63" s="113"/>
      <c r="E63" s="113"/>
      <c r="F63" s="113"/>
      <c r="G63" s="113"/>
      <c r="H63" s="113"/>
      <c r="I63" s="113"/>
      <c r="J63" s="113"/>
      <c r="K63" s="114"/>
      <c r="AB63" s="84"/>
      <c r="AC63" s="84"/>
      <c r="AF63" s="84"/>
      <c r="AG63" s="84"/>
      <c r="AI63" s="84"/>
    </row>
    <row r="64" spans="2:35" ht="18.95" customHeight="1" x14ac:dyDescent="0.25">
      <c r="B64" s="90"/>
      <c r="C64" s="113"/>
      <c r="D64" s="113"/>
      <c r="E64" s="113"/>
      <c r="F64" s="113"/>
      <c r="G64" s="113"/>
      <c r="H64" s="113"/>
      <c r="I64" s="113"/>
      <c r="J64" s="113"/>
      <c r="K64" s="114"/>
      <c r="AB64" s="84"/>
      <c r="AC64" s="84"/>
      <c r="AF64" s="84"/>
      <c r="AG64" s="84"/>
      <c r="AI64" s="84"/>
    </row>
    <row r="65" spans="2:35" ht="18.95" customHeight="1" x14ac:dyDescent="0.25">
      <c r="B65" s="90"/>
      <c r="C65" s="113"/>
      <c r="D65" s="113"/>
      <c r="E65" s="113"/>
      <c r="F65" s="113"/>
      <c r="G65" s="113"/>
      <c r="H65" s="113"/>
      <c r="I65" s="113"/>
      <c r="J65" s="113"/>
      <c r="K65" s="114"/>
      <c r="AB65" s="84"/>
      <c r="AC65" s="84"/>
      <c r="AF65" s="84"/>
      <c r="AG65" s="84"/>
      <c r="AI65" s="84"/>
    </row>
    <row r="66" spans="2:35" ht="18.95" customHeight="1" x14ac:dyDescent="0.25">
      <c r="B66" s="90"/>
      <c r="C66" s="113"/>
      <c r="D66" s="113"/>
      <c r="E66" s="113"/>
      <c r="F66" s="113"/>
      <c r="G66" s="113"/>
      <c r="H66" s="113"/>
      <c r="I66" s="113"/>
      <c r="J66" s="113"/>
      <c r="K66" s="114"/>
      <c r="AB66" s="84"/>
      <c r="AC66" s="84"/>
      <c r="AF66" s="84"/>
      <c r="AG66" s="84"/>
      <c r="AI66" s="84"/>
    </row>
    <row r="67" spans="2:35" ht="18.95" customHeight="1" x14ac:dyDescent="0.25">
      <c r="B67" s="90"/>
      <c r="C67" s="113"/>
      <c r="D67" s="113"/>
      <c r="E67" s="113"/>
      <c r="F67" s="113"/>
      <c r="G67" s="113"/>
      <c r="H67" s="113"/>
      <c r="I67" s="113"/>
      <c r="J67" s="113"/>
      <c r="K67" s="114"/>
      <c r="AB67" s="84"/>
      <c r="AC67" s="84"/>
      <c r="AF67" s="84"/>
      <c r="AG67" s="84"/>
      <c r="AI67" s="84"/>
    </row>
    <row r="68" spans="2:35" ht="18.95" customHeight="1" x14ac:dyDescent="0.25">
      <c r="B68" s="91"/>
      <c r="C68" s="102"/>
      <c r="D68" s="102"/>
      <c r="E68" s="102"/>
      <c r="F68" s="102"/>
      <c r="G68" s="102"/>
      <c r="H68" s="102"/>
      <c r="I68" s="102"/>
      <c r="J68" s="102"/>
      <c r="K68" s="103"/>
    </row>
    <row r="70" spans="2:35" ht="18.95" customHeight="1" x14ac:dyDescent="0.25">
      <c r="B70" s="115" t="s">
        <v>19</v>
      </c>
      <c r="C70" s="116"/>
      <c r="D70" s="116"/>
      <c r="E70" s="116"/>
      <c r="F70" s="116"/>
      <c r="G70" s="116"/>
      <c r="H70" s="116"/>
      <c r="I70" s="116"/>
      <c r="J70" s="116"/>
      <c r="K70" s="117"/>
    </row>
    <row r="71" spans="2:35" ht="18.95" customHeight="1" x14ac:dyDescent="0.25">
      <c r="B71" s="118"/>
      <c r="C71" s="119"/>
      <c r="D71" s="119"/>
      <c r="E71" s="119"/>
      <c r="F71" s="119"/>
      <c r="G71" s="119"/>
      <c r="H71" s="119"/>
      <c r="I71" s="119"/>
      <c r="J71" s="119"/>
      <c r="K71" s="120"/>
    </row>
    <row r="72" spans="2:35" ht="18.95" customHeight="1" x14ac:dyDescent="0.25">
      <c r="B72" s="121"/>
      <c r="C72" s="122"/>
      <c r="D72" s="122"/>
      <c r="E72" s="122"/>
      <c r="F72" s="122"/>
      <c r="G72" s="122"/>
      <c r="H72" s="122"/>
      <c r="I72" s="122"/>
      <c r="J72" s="122"/>
      <c r="K72" s="123"/>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5" priority="1">
      <formula>R34=1</formula>
    </cfRule>
  </conditionalFormatting>
  <conditionalFormatting sqref="S34:V43">
    <cfRule type="expression" dxfId="4" priority="2">
      <formula>S34 = 1</formula>
    </cfRule>
  </conditionalFormatting>
  <hyperlinks>
    <hyperlink ref="F5:I5" location="Calculations_OIS!AW11" display="Calculations_OIS!AW11" xr:uid="{9E58939B-F55C-4768-8951-B40AAA85D4AA}"/>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A1F0-5204-4C7A-A841-0DC33FE600EC}">
  <sheetPr codeName="Sheet8"/>
  <dimension ref="B1:AI72"/>
  <sheetViews>
    <sheetView topLeftCell="B1" zoomScale="80" zoomScaleNormal="80" workbookViewId="0">
      <selection activeCell="I20" sqref="I20"/>
    </sheetView>
  </sheetViews>
  <sheetFormatPr defaultColWidth="8.7109375" defaultRowHeight="18.95" customHeight="1" x14ac:dyDescent="0.25"/>
  <cols>
    <col min="1" max="1" width="5.5703125" style="1" customWidth="1"/>
    <col min="2" max="2" width="11.85546875" style="1" customWidth="1"/>
    <col min="3" max="10" width="13.5703125" style="1" customWidth="1"/>
    <col min="11" max="11" width="15.42578125" style="1" customWidth="1"/>
    <col min="12" max="15" width="8.7109375" style="1"/>
    <col min="16" max="16" width="13.5703125" style="1" customWidth="1"/>
    <col min="17" max="17" width="13.5703125" style="2" customWidth="1"/>
    <col min="18" max="23" width="13.5703125" style="1" customWidth="1"/>
    <col min="24" max="25" width="8.7109375" style="1"/>
    <col min="26" max="26" width="5.140625" style="1" customWidth="1"/>
    <col min="27" max="29" width="18.5703125" style="1" customWidth="1"/>
    <col min="30" max="30" width="5.28515625" style="1" customWidth="1"/>
    <col min="31" max="33" width="18.5703125" style="1" customWidth="1"/>
    <col min="34" max="34" width="8.7109375" style="1"/>
    <col min="35" max="35" width="12.5703125" style="1" customWidth="1"/>
    <col min="36" max="16384" width="8.7109375" style="1"/>
  </cols>
  <sheetData>
    <row r="1" spans="2:35" ht="35.1" customHeight="1" x14ac:dyDescent="0.25"/>
    <row r="2" spans="2:35" ht="21" customHeight="1" x14ac:dyDescent="0.25">
      <c r="AA2" s="136" t="s">
        <v>40</v>
      </c>
      <c r="AB2" s="136"/>
      <c r="AC2" s="136"/>
      <c r="AE2" s="136" t="s">
        <v>46</v>
      </c>
      <c r="AF2" s="136"/>
      <c r="AG2" s="136"/>
    </row>
    <row r="3" spans="2:35" ht="18.95" customHeight="1" x14ac:dyDescent="0.25">
      <c r="B3" s="36" t="s">
        <v>48</v>
      </c>
      <c r="D3" s="2"/>
      <c r="F3" s="42" t="s">
        <v>22</v>
      </c>
      <c r="G3" s="36" t="s">
        <v>57</v>
      </c>
      <c r="H3" s="35"/>
      <c r="I3" s="35"/>
      <c r="J3" s="28" t="s">
        <v>16</v>
      </c>
      <c r="K3" s="27">
        <v>0.75</v>
      </c>
      <c r="Q3" s="36"/>
      <c r="X3" s="24"/>
      <c r="AA3" s="137" t="s">
        <v>57</v>
      </c>
      <c r="AB3" s="137"/>
      <c r="AC3" s="137"/>
      <c r="AE3" s="137" t="str">
        <f>AA3</f>
        <v> End-Baishakh (2081)</v>
      </c>
      <c r="AF3" s="137"/>
      <c r="AG3" s="137"/>
    </row>
    <row r="4" spans="2:35" ht="18.95" customHeight="1" x14ac:dyDescent="0.25">
      <c r="B4" s="37"/>
      <c r="D4" s="2"/>
      <c r="H4" s="35"/>
      <c r="I4" s="35"/>
      <c r="J4" s="28" t="s">
        <v>17</v>
      </c>
      <c r="K4" s="38">
        <v>0.2</v>
      </c>
      <c r="Q4" s="138" t="s">
        <v>24</v>
      </c>
      <c r="R4" s="138"/>
      <c r="S4" s="138"/>
      <c r="T4" s="138"/>
      <c r="U4" s="138"/>
      <c r="V4" s="138"/>
      <c r="W4" s="138"/>
      <c r="AA4" s="139" t="s">
        <v>47</v>
      </c>
      <c r="AB4" s="139"/>
      <c r="AC4" s="139"/>
      <c r="AE4" s="139" t="str">
        <f>AA4</f>
        <v>Nepali risk-free curves - General bucket</v>
      </c>
      <c r="AF4" s="139"/>
      <c r="AG4" s="139"/>
    </row>
    <row r="5" spans="2:35" ht="18.95" customHeight="1" x14ac:dyDescent="0.25">
      <c r="B5" s="36" t="s">
        <v>35</v>
      </c>
      <c r="C5" s="36"/>
      <c r="D5" s="2"/>
      <c r="E5" s="2"/>
      <c r="G5" s="35"/>
      <c r="H5" s="35"/>
      <c r="I5" s="35"/>
      <c r="J5" s="28" t="s">
        <v>21</v>
      </c>
      <c r="K5" s="26">
        <v>20</v>
      </c>
      <c r="AA5" s="132" t="s">
        <v>23</v>
      </c>
      <c r="AB5" s="132" t="s">
        <v>42</v>
      </c>
      <c r="AC5" s="132" t="s">
        <v>43</v>
      </c>
      <c r="AE5" s="133" t="str">
        <f>AA5</f>
        <v>General 
non-stressed 
zero coupon rates</v>
      </c>
      <c r="AF5" s="133" t="str">
        <f>AB5</f>
        <v>General 
Stress up 
zero coupon rates</v>
      </c>
      <c r="AG5" s="133" t="str">
        <f>AC5</f>
        <v>General 
Stress down 
zero coupon rates</v>
      </c>
      <c r="AI5" s="124" t="s">
        <v>45</v>
      </c>
    </row>
    <row r="6" spans="2:35" ht="18.95" customHeight="1" x14ac:dyDescent="0.25">
      <c r="B6" s="2"/>
      <c r="C6" s="2"/>
      <c r="D6" s="2"/>
      <c r="E6" s="2"/>
      <c r="F6" s="2"/>
      <c r="G6" s="2"/>
      <c r="H6" s="2"/>
      <c r="AA6" s="132"/>
      <c r="AB6" s="132"/>
      <c r="AC6" s="132"/>
      <c r="AE6" s="134"/>
      <c r="AF6" s="134"/>
      <c r="AG6" s="134"/>
      <c r="AI6" s="125"/>
    </row>
    <row r="7" spans="2:35" ht="18.95" customHeight="1" thickBot="1" x14ac:dyDescent="0.3">
      <c r="B7" s="5"/>
      <c r="C7" s="2" t="s">
        <v>5</v>
      </c>
      <c r="D7" s="127" t="s">
        <v>14</v>
      </c>
      <c r="E7" s="128"/>
      <c r="F7" s="128"/>
      <c r="G7" s="128"/>
      <c r="H7" s="128"/>
      <c r="I7" s="129"/>
      <c r="K7" s="130" t="s">
        <v>20</v>
      </c>
      <c r="Q7" s="61"/>
      <c r="R7" s="61" t="s">
        <v>37</v>
      </c>
      <c r="S7" s="61" t="s">
        <v>38</v>
      </c>
      <c r="T7" s="61" t="s">
        <v>41</v>
      </c>
      <c r="U7" s="61" t="s">
        <v>51</v>
      </c>
      <c r="V7" s="61" t="s">
        <v>58</v>
      </c>
      <c r="W7" s="61">
        <v>20240531</v>
      </c>
      <c r="AA7" s="132"/>
      <c r="AB7" s="132"/>
      <c r="AC7" s="132"/>
      <c r="AE7" s="135"/>
      <c r="AF7" s="135"/>
      <c r="AG7" s="135"/>
      <c r="AI7" s="126"/>
    </row>
    <row r="8" spans="2:35" ht="18.95" customHeight="1" x14ac:dyDescent="0.25">
      <c r="B8" s="3"/>
      <c r="C8" s="4" t="s">
        <v>1</v>
      </c>
      <c r="D8" s="6" t="s">
        <v>0</v>
      </c>
      <c r="E8" s="6" t="s">
        <v>13</v>
      </c>
      <c r="F8" s="6" t="s">
        <v>2</v>
      </c>
      <c r="G8" s="6" t="s">
        <v>3</v>
      </c>
      <c r="H8" s="6" t="s">
        <v>4</v>
      </c>
      <c r="I8" s="7" t="s">
        <v>6</v>
      </c>
      <c r="J8" s="8" t="s">
        <v>7</v>
      </c>
      <c r="K8" s="131"/>
      <c r="P8" s="31"/>
      <c r="Q8" s="31" t="s">
        <v>25</v>
      </c>
      <c r="R8" s="43">
        <v>5.8935240000000076E-2</v>
      </c>
      <c r="S8" s="43">
        <v>6.0012999999999997E-2</v>
      </c>
      <c r="T8" s="43">
        <v>6.1448999999999997E-2</v>
      </c>
      <c r="U8" s="43">
        <v>6.1461500000000002E-2</v>
      </c>
      <c r="V8" s="46">
        <v>6.2969500000000012E-2</v>
      </c>
      <c r="W8" s="46">
        <v>6.2387499999999999E-2</v>
      </c>
      <c r="Z8" s="2">
        <v>1</v>
      </c>
      <c r="AA8" s="85">
        <v>6.2969499999999234E-2</v>
      </c>
      <c r="AB8" s="85">
        <f>AA8*(1+AI8)</f>
        <v>9.7602724999998822E-2</v>
      </c>
      <c r="AC8" s="85">
        <f>AA8*(1-AI8)</f>
        <v>2.8336274999999654E-2</v>
      </c>
      <c r="AD8" s="86"/>
      <c r="AE8" s="87">
        <f xml:space="preserve"> ( 1 +AA8 ) ^-($Z8 - 0.5)</f>
        <v>0.96992822673012236</v>
      </c>
      <c r="AF8" s="87">
        <f t="shared" ref="AF8:AG57" si="0" xml:space="preserve"> ( 1 +AB8 ) ^-($Z8 - 0.5)</f>
        <v>0.95450325053465046</v>
      </c>
      <c r="AG8" s="87">
        <f t="shared" si="0"/>
        <v>0.98612602844643882</v>
      </c>
      <c r="AI8" s="29">
        <v>0.55000000000000004</v>
      </c>
    </row>
    <row r="9" spans="2:35" ht="18.95" customHeight="1" thickBot="1" x14ac:dyDescent="0.3">
      <c r="B9" s="25">
        <v>20240531</v>
      </c>
      <c r="C9" s="2" t="s">
        <v>10</v>
      </c>
      <c r="D9" s="2" t="s">
        <v>8</v>
      </c>
      <c r="E9" s="2" t="s">
        <v>9</v>
      </c>
      <c r="F9" s="2" t="s">
        <v>11</v>
      </c>
      <c r="G9" s="2" t="s">
        <v>12</v>
      </c>
      <c r="H9" s="2" t="s">
        <v>15</v>
      </c>
      <c r="I9" s="2"/>
      <c r="J9" s="2"/>
      <c r="P9" s="31"/>
      <c r="Q9" s="31" t="s">
        <v>26</v>
      </c>
      <c r="R9" s="44">
        <v>5.6533399999999963E-2</v>
      </c>
      <c r="S9" s="44">
        <v>5.6603000000000001E-2</v>
      </c>
      <c r="T9" s="44">
        <v>5.8356500000000006E-2</v>
      </c>
      <c r="U9" s="44">
        <v>5.8463000000000001E-2</v>
      </c>
      <c r="V9" s="47">
        <v>6.0868499999999999E-2</v>
      </c>
      <c r="W9" s="47">
        <v>5.9854000000000004E-2</v>
      </c>
      <c r="Z9" s="2">
        <v>2</v>
      </c>
      <c r="AA9" s="85">
        <v>5.9728499999999407E-2</v>
      </c>
      <c r="AB9" s="85">
        <f t="shared" ref="AB9:AB58" si="1">AA9*(1+AI9)</f>
        <v>9.2579174999999084E-2</v>
      </c>
      <c r="AC9" s="85">
        <f t="shared" ref="AC9:AC58" si="2">AA9*(1-AI9)</f>
        <v>2.687782499999973E-2</v>
      </c>
      <c r="AD9" s="86"/>
      <c r="AE9" s="87">
        <f t="shared" ref="AE9:AE57" si="3" xml:space="preserve"> ( 1 +AA9 ) ^-($Z9 - 0.5)</f>
        <v>0.91665957364478301</v>
      </c>
      <c r="AF9" s="87">
        <f t="shared" si="0"/>
        <v>0.87562997947858523</v>
      </c>
      <c r="AG9" s="87">
        <f t="shared" si="0"/>
        <v>0.96099656799234523</v>
      </c>
      <c r="AI9" s="29">
        <v>0.55000000000000004</v>
      </c>
    </row>
    <row r="10" spans="2:35" ht="18.95" customHeight="1" x14ac:dyDescent="0.25">
      <c r="B10" s="9">
        <v>1</v>
      </c>
      <c r="C10" s="32">
        <v>6.8349999999999991</v>
      </c>
      <c r="D10" s="16">
        <v>5.1839999999999993</v>
      </c>
      <c r="E10" s="16">
        <v>2.3999999999999986</v>
      </c>
      <c r="F10" s="17">
        <v>3.8039999999999989</v>
      </c>
      <c r="G10" s="17">
        <v>4.4079999999999995</v>
      </c>
      <c r="H10" s="17">
        <v>1.3129999999999988</v>
      </c>
      <c r="I10" s="17">
        <f>IF(  ABS( MAX( D10:H10 ) )  &gt;  ABS(  MIN(D10:H10 ) ),
                                                 (  SUM(D10:H10) - ABS( MAX(D10:H10) ) ) / 4,
                                                  (  SUM(D10:H10) +  ABS( MIN(D10:H10)  )  )   / 4 )</f>
        <v>2.9812499999999988</v>
      </c>
      <c r="J10" s="18">
        <f xml:space="preserve"> IF( I10 &gt; 0, MAX( -$K$3, -I10*$K$4 ), MIN( $K$3, -I10*$K$4 )  )</f>
        <v>-0.59624999999999984</v>
      </c>
      <c r="K10" s="12">
        <f>C10+J10</f>
        <v>6.2387499999999996</v>
      </c>
      <c r="P10" s="62"/>
      <c r="Q10" s="31" t="s">
        <v>27</v>
      </c>
      <c r="R10" s="44">
        <v>5.5944060000000261E-2</v>
      </c>
      <c r="S10" s="44">
        <v>5.5992999999999994E-2</v>
      </c>
      <c r="T10" s="44">
        <v>5.7672499999999995E-2</v>
      </c>
      <c r="U10" s="44">
        <v>5.7722999999999997E-2</v>
      </c>
      <c r="V10" s="47">
        <v>6.0403000000000005E-2</v>
      </c>
      <c r="W10" s="47">
        <v>5.9068499999999996E-2</v>
      </c>
      <c r="Z10" s="2">
        <v>3</v>
      </c>
      <c r="AA10" s="85">
        <v>5.9064833333332567E-2</v>
      </c>
      <c r="AB10" s="85">
        <f t="shared" si="1"/>
        <v>9.1550491666665484E-2</v>
      </c>
      <c r="AC10" s="85">
        <f t="shared" si="2"/>
        <v>2.6579174999999653E-2</v>
      </c>
      <c r="AD10" s="86"/>
      <c r="AE10" s="87">
        <f t="shared" si="3"/>
        <v>0.86635050245467438</v>
      </c>
      <c r="AF10" s="87">
        <f t="shared" si="0"/>
        <v>0.8033234153557417</v>
      </c>
      <c r="AG10" s="87">
        <f t="shared" si="0"/>
        <v>0.9365239215802762</v>
      </c>
      <c r="AI10" s="29">
        <v>0.55000000000000004</v>
      </c>
    </row>
    <row r="11" spans="2:35" ht="18.95" customHeight="1" x14ac:dyDescent="0.25">
      <c r="B11" s="10">
        <v>2</v>
      </c>
      <c r="C11" s="33">
        <v>6.5540000000000003</v>
      </c>
      <c r="D11" s="19">
        <v>4.8930000000000007</v>
      </c>
      <c r="E11" s="15">
        <v>2.3769999999999998</v>
      </c>
      <c r="F11" s="15">
        <v>3.3960000000000008</v>
      </c>
      <c r="G11" s="15">
        <v>4.1580000000000004</v>
      </c>
      <c r="H11" s="15">
        <v>1.4409999999999998</v>
      </c>
      <c r="I11" s="15">
        <f t="shared" ref="I11" si="4">IF(  ABS( MAX( D11:H11 ) )  &gt;  ABS(  MIN(D11:H11 ) ),
                                                 (  SUM(D11:H11) - ABS( MAX(D11:H11) ) ) / 4,
                                                  (  SUM(D11:H11) +  ABS( MIN(D11:H11)  )  )   / 4 )</f>
        <v>2.843</v>
      </c>
      <c r="J11" s="20">
        <f t="shared" ref="J11" si="5" xml:space="preserve"> IF( I11 &gt; 0, MAX( -$K$3, -I11*$K$4 ), MIN( $K$3, -I11*$K$4 )  )</f>
        <v>-0.56859999999999999</v>
      </c>
      <c r="K11" s="13">
        <f t="shared" ref="K11:K19" si="6">C11+J11</f>
        <v>5.9854000000000003</v>
      </c>
      <c r="P11" s="31"/>
      <c r="Q11" s="31" t="s">
        <v>28</v>
      </c>
      <c r="R11" s="44">
        <v>5.5312359999999769E-2</v>
      </c>
      <c r="S11" s="44">
        <v>5.5807000000000002E-2</v>
      </c>
      <c r="T11" s="44">
        <v>5.7444499999999996E-2</v>
      </c>
      <c r="U11" s="44">
        <v>5.7372500000000007E-2</v>
      </c>
      <c r="V11" s="47">
        <v>6.0170500000000002E-2</v>
      </c>
      <c r="W11" s="47">
        <v>5.8667999999999998E-2</v>
      </c>
      <c r="Z11" s="2">
        <v>4</v>
      </c>
      <c r="AA11" s="85">
        <v>5.8736999999999373E-2</v>
      </c>
      <c r="AB11" s="85">
        <f t="shared" si="1"/>
        <v>9.1042349999999037E-2</v>
      </c>
      <c r="AC11" s="85">
        <f t="shared" si="2"/>
        <v>2.6431649999999716E-2</v>
      </c>
      <c r="AD11" s="86"/>
      <c r="AE11" s="87">
        <f t="shared" si="3"/>
        <v>0.81892038573087533</v>
      </c>
      <c r="AF11" s="87">
        <f t="shared" si="0"/>
        <v>0.73714745444117125</v>
      </c>
      <c r="AG11" s="87">
        <f t="shared" si="0"/>
        <v>0.91273536347093553</v>
      </c>
      <c r="AI11" s="29">
        <v>0.55000000000000004</v>
      </c>
    </row>
    <row r="12" spans="2:35" ht="18.95" customHeight="1" thickBot="1" x14ac:dyDescent="0.3">
      <c r="B12" s="10">
        <v>3</v>
      </c>
      <c r="C12" s="33">
        <v>6.4769999999999994</v>
      </c>
      <c r="D12" s="19">
        <v>4.7649999999999997</v>
      </c>
      <c r="E12" s="15">
        <v>2.5119999999999996</v>
      </c>
      <c r="F12" s="15">
        <v>3.2009999999999996</v>
      </c>
      <c r="G12" s="15">
        <v>4.0589999999999993</v>
      </c>
      <c r="H12" s="15">
        <v>1.6309999999999993</v>
      </c>
      <c r="I12" s="15">
        <f t="shared" ref="I12:I19" si="7">IF(  ABS( MAX( D12:H12 ) )  &gt;  ABS(  MIN(D12:H12 ) ),
                                                 (  SUM(D12:H12) - ABS( MAX(D12:H12) ) ) / 4,
                                                  (  SUM(D12:H12) +  ABS( MIN(D12:H12)  )  )   / 4 )</f>
        <v>2.8507499999999988</v>
      </c>
      <c r="J12" s="20">
        <f t="shared" ref="J12:J19" si="8" xml:space="preserve"> IF( I12 &gt; 0, MAX( -$K$3, -I12*$K$4 ), MIN( $K$3, -I12*$K$4 )  )</f>
        <v>-0.57014999999999982</v>
      </c>
      <c r="K12" s="13">
        <f t="shared" si="6"/>
        <v>5.9068499999999995</v>
      </c>
      <c r="P12" s="31"/>
      <c r="Q12" s="31" t="s">
        <v>29</v>
      </c>
      <c r="R12" s="45">
        <v>5.5394580000000151E-2</v>
      </c>
      <c r="S12" s="45">
        <v>5.5872000000000005E-2</v>
      </c>
      <c r="T12" s="45">
        <v>5.7464500000000002E-2</v>
      </c>
      <c r="U12" s="45">
        <v>5.7370999999999998E-2</v>
      </c>
      <c r="V12" s="48">
        <v>6.01615E-2</v>
      </c>
      <c r="W12" s="48">
        <v>5.8615500000000001E-2</v>
      </c>
      <c r="Z12" s="2">
        <v>5</v>
      </c>
      <c r="AA12" s="85">
        <v>5.8715999999999324E-2</v>
      </c>
      <c r="AB12" s="85">
        <f t="shared" si="1"/>
        <v>7.633079999999913E-2</v>
      </c>
      <c r="AC12" s="85">
        <f t="shared" si="2"/>
        <v>4.1101199999999526E-2</v>
      </c>
      <c r="AD12" s="86"/>
      <c r="AE12" s="87">
        <f t="shared" si="3"/>
        <v>0.77355706311950612</v>
      </c>
      <c r="AF12" s="87">
        <f t="shared" si="0"/>
        <v>0.71819775543523645</v>
      </c>
      <c r="AG12" s="87">
        <f t="shared" si="0"/>
        <v>0.83422219098039341</v>
      </c>
      <c r="AI12" s="30">
        <v>0.3</v>
      </c>
    </row>
    <row r="13" spans="2:35" ht="18.95" customHeight="1" x14ac:dyDescent="0.25">
      <c r="B13" s="10">
        <v>4</v>
      </c>
      <c r="C13" s="33">
        <v>6.4369999999999994</v>
      </c>
      <c r="D13" s="19">
        <v>4.6419999999999995</v>
      </c>
      <c r="E13" s="15">
        <v>2.5999999999999992</v>
      </c>
      <c r="F13" s="15">
        <v>3.0869999999999993</v>
      </c>
      <c r="G13" s="15">
        <v>3.9619999999999993</v>
      </c>
      <c r="H13" s="15">
        <v>1.754999999999999</v>
      </c>
      <c r="I13" s="15">
        <f t="shared" si="7"/>
        <v>2.851</v>
      </c>
      <c r="J13" s="20">
        <f t="shared" si="8"/>
        <v>-0.57020000000000004</v>
      </c>
      <c r="K13" s="13">
        <f t="shared" si="6"/>
        <v>5.8667999999999996</v>
      </c>
      <c r="P13" s="31"/>
      <c r="Q13" s="31" t="s">
        <v>30</v>
      </c>
      <c r="R13" s="49">
        <v>5.5540716887921802E-2</v>
      </c>
      <c r="S13" s="49">
        <v>5.5926000000000003E-2</v>
      </c>
      <c r="T13" s="49">
        <v>5.7458000000000009E-2</v>
      </c>
      <c r="U13" s="49">
        <v>5.7368000000000002E-2</v>
      </c>
      <c r="V13" s="50">
        <v>6.0121000000000001E-2</v>
      </c>
      <c r="W13" s="50">
        <v>5.8567499999999988E-2</v>
      </c>
      <c r="Z13" s="2">
        <v>6</v>
      </c>
      <c r="AA13" s="85">
        <v>5.8682656270292233E-2</v>
      </c>
      <c r="AB13" s="85">
        <f t="shared" si="1"/>
        <v>7.62874531513799E-2</v>
      </c>
      <c r="AC13" s="85">
        <f t="shared" si="2"/>
        <v>4.1077859389204559E-2</v>
      </c>
      <c r="AD13" s="86"/>
      <c r="AE13" s="87">
        <f t="shared" si="3"/>
        <v>0.73078244986531304</v>
      </c>
      <c r="AF13" s="87">
        <f t="shared" si="0"/>
        <v>0.66741271115297085</v>
      </c>
      <c r="AG13" s="87">
        <f t="shared" si="0"/>
        <v>0.8013870914222273</v>
      </c>
      <c r="AI13" s="30">
        <v>0.3</v>
      </c>
    </row>
    <row r="14" spans="2:35" ht="18.95" customHeight="1" thickBot="1" x14ac:dyDescent="0.3">
      <c r="B14" s="10">
        <v>5</v>
      </c>
      <c r="C14" s="34">
        <v>6.4320000000000004</v>
      </c>
      <c r="D14" s="21">
        <v>4.5630000000000006</v>
      </c>
      <c r="E14" s="22">
        <v>2.6690000000000005</v>
      </c>
      <c r="F14" s="22">
        <v>3.0110000000000006</v>
      </c>
      <c r="G14" s="22">
        <v>3.8800000000000003</v>
      </c>
      <c r="H14" s="22">
        <v>1.8490000000000002</v>
      </c>
      <c r="I14" s="22">
        <f t="shared" si="7"/>
        <v>2.8522500000000006</v>
      </c>
      <c r="J14" s="23">
        <f t="shared" si="8"/>
        <v>-0.57045000000000012</v>
      </c>
      <c r="K14" s="41">
        <f t="shared" si="6"/>
        <v>5.8615500000000003</v>
      </c>
      <c r="P14" s="31"/>
      <c r="Q14" s="31" t="s">
        <v>31</v>
      </c>
      <c r="R14" s="44">
        <v>5.5599431916527477E-2</v>
      </c>
      <c r="S14" s="44">
        <v>5.5929E-2</v>
      </c>
      <c r="T14" s="44">
        <v>5.7404499999999997E-2</v>
      </c>
      <c r="U14" s="44">
        <v>5.72965E-2</v>
      </c>
      <c r="V14" s="47">
        <v>5.9999000000000004E-2</v>
      </c>
      <c r="W14" s="47">
        <v>5.8469500000000008E-2</v>
      </c>
      <c r="Z14" s="2">
        <v>7</v>
      </c>
      <c r="AA14" s="85">
        <v>5.8592740937317034E-2</v>
      </c>
      <c r="AB14" s="85">
        <f t="shared" si="1"/>
        <v>7.617056321851215E-2</v>
      </c>
      <c r="AC14" s="85">
        <f t="shared" si="2"/>
        <v>4.1014918656121918E-2</v>
      </c>
      <c r="AD14" s="86"/>
      <c r="AE14" s="87">
        <f t="shared" si="3"/>
        <v>0.69065645422796429</v>
      </c>
      <c r="AF14" s="87">
        <f t="shared" si="0"/>
        <v>0.62054430569751762</v>
      </c>
      <c r="AG14" s="87">
        <f t="shared" si="0"/>
        <v>0.77006928783809148</v>
      </c>
      <c r="AI14" s="30">
        <v>0.3</v>
      </c>
    </row>
    <row r="15" spans="2:35" ht="18.95" customHeight="1" x14ac:dyDescent="0.25">
      <c r="B15" s="10">
        <v>6</v>
      </c>
      <c r="C15" s="33">
        <v>6.4229999999999992</v>
      </c>
      <c r="D15" s="19">
        <v>4.496999999999999</v>
      </c>
      <c r="E15" s="15">
        <v>2.6999999999999993</v>
      </c>
      <c r="F15" s="15">
        <v>2.9389999999999987</v>
      </c>
      <c r="G15" s="15">
        <v>3.7879999999999994</v>
      </c>
      <c r="H15" s="15">
        <v>1.8979999999999997</v>
      </c>
      <c r="I15" s="39">
        <f t="shared" si="7"/>
        <v>2.8312499999999989</v>
      </c>
      <c r="J15" s="20">
        <f t="shared" si="8"/>
        <v>-0.56624999999999981</v>
      </c>
      <c r="K15" s="40">
        <f t="shared" si="6"/>
        <v>5.856749999999999</v>
      </c>
      <c r="P15" s="31"/>
      <c r="Q15" s="31" t="s">
        <v>32</v>
      </c>
      <c r="R15" s="44">
        <v>5.5604299114489671E-2</v>
      </c>
      <c r="S15" s="44">
        <v>5.5884999999999997E-2</v>
      </c>
      <c r="T15" s="44">
        <v>5.7305500000000002E-2</v>
      </c>
      <c r="U15" s="44">
        <v>5.719550000000001E-2</v>
      </c>
      <c r="V15" s="47">
        <v>5.9832999999999997E-2</v>
      </c>
      <c r="W15" s="47">
        <v>5.8338500000000001E-2</v>
      </c>
      <c r="Z15" s="2">
        <v>8</v>
      </c>
      <c r="AA15" s="85">
        <v>5.8474940736697345E-2</v>
      </c>
      <c r="AB15" s="85">
        <f t="shared" si="1"/>
        <v>6.7246181847201936E-2</v>
      </c>
      <c r="AC15" s="85">
        <f t="shared" si="2"/>
        <v>4.9703699626192741E-2</v>
      </c>
      <c r="AD15" s="86"/>
      <c r="AE15" s="87">
        <f t="shared" si="3"/>
        <v>0.6529736338487212</v>
      </c>
      <c r="AF15" s="87">
        <f t="shared" si="0"/>
        <v>0.61378380733375604</v>
      </c>
      <c r="AG15" s="87">
        <f t="shared" si="0"/>
        <v>0.69502358318391089</v>
      </c>
      <c r="AI15" s="29">
        <v>0.15</v>
      </c>
    </row>
    <row r="16" spans="2:35" ht="18.95" customHeight="1" x14ac:dyDescent="0.25">
      <c r="B16" s="10">
        <v>7</v>
      </c>
      <c r="C16" s="33">
        <v>6.4060000000000006</v>
      </c>
      <c r="D16" s="19">
        <v>4.4300000000000006</v>
      </c>
      <c r="E16" s="15">
        <v>2.7020000000000008</v>
      </c>
      <c r="F16" s="15">
        <v>2.87</v>
      </c>
      <c r="G16" s="15">
        <v>3.6910000000000007</v>
      </c>
      <c r="H16" s="15">
        <v>1.9180000000000001</v>
      </c>
      <c r="I16" s="15">
        <f t="shared" si="7"/>
        <v>2.7952500000000011</v>
      </c>
      <c r="J16" s="20">
        <f t="shared" si="8"/>
        <v>-0.55905000000000027</v>
      </c>
      <c r="K16" s="13">
        <f t="shared" si="6"/>
        <v>5.8469500000000005</v>
      </c>
      <c r="P16" s="31"/>
      <c r="Q16" s="31" t="s">
        <v>33</v>
      </c>
      <c r="R16" s="44">
        <v>5.5579814751635662E-2</v>
      </c>
      <c r="S16" s="44">
        <v>5.5830000000000005E-2</v>
      </c>
      <c r="T16" s="44">
        <v>5.7189499999999997E-2</v>
      </c>
      <c r="U16" s="44">
        <v>5.7081999999999994E-2</v>
      </c>
      <c r="V16" s="47">
        <v>5.9648999999999994E-2</v>
      </c>
      <c r="W16" s="47">
        <v>5.8190500000000006E-2</v>
      </c>
      <c r="Z16" s="2">
        <v>9</v>
      </c>
      <c r="AA16" s="85">
        <v>5.8344366472795395E-2</v>
      </c>
      <c r="AB16" s="85">
        <f t="shared" si="1"/>
        <v>6.7096021443714696E-2</v>
      </c>
      <c r="AC16" s="85">
        <f t="shared" si="2"/>
        <v>4.9592711501876087E-2</v>
      </c>
      <c r="AD16" s="86"/>
      <c r="AE16" s="87">
        <f t="shared" si="3"/>
        <v>0.61754765868293471</v>
      </c>
      <c r="AF16" s="87">
        <f t="shared" si="0"/>
        <v>0.57579812212678516</v>
      </c>
      <c r="AG16" s="87">
        <f t="shared" si="0"/>
        <v>0.66270942461582349</v>
      </c>
      <c r="AI16" s="29">
        <v>0.15</v>
      </c>
    </row>
    <row r="17" spans="2:35" ht="18.95" customHeight="1" thickBot="1" x14ac:dyDescent="0.3">
      <c r="B17" s="10">
        <v>8</v>
      </c>
      <c r="C17" s="33">
        <v>6.3839999999999995</v>
      </c>
      <c r="D17" s="19">
        <v>4.3579999999999997</v>
      </c>
      <c r="E17" s="15">
        <v>2.6869999999999994</v>
      </c>
      <c r="F17" s="15">
        <v>2.8009999999999993</v>
      </c>
      <c r="G17" s="15">
        <v>3.5959999999999996</v>
      </c>
      <c r="H17" s="15">
        <v>1.9189999999999996</v>
      </c>
      <c r="I17" s="15">
        <f t="shared" si="7"/>
        <v>2.7507499999999991</v>
      </c>
      <c r="J17" s="20">
        <f t="shared" si="8"/>
        <v>-0.55014999999999981</v>
      </c>
      <c r="K17" s="13">
        <f t="shared" si="6"/>
        <v>5.83385</v>
      </c>
      <c r="P17" s="31"/>
      <c r="Q17" s="31" t="s">
        <v>34</v>
      </c>
      <c r="R17" s="45">
        <v>5.5544441704165635E-2</v>
      </c>
      <c r="S17" s="45">
        <v>5.5753000000000004E-2</v>
      </c>
      <c r="T17" s="45">
        <v>5.7064000000000004E-2</v>
      </c>
      <c r="U17" s="45">
        <v>5.6942499999999993E-2</v>
      </c>
      <c r="V17" s="48">
        <v>5.9449999999999996E-2</v>
      </c>
      <c r="W17" s="48">
        <v>5.8026500000000002E-2</v>
      </c>
      <c r="Z17" s="2">
        <v>10</v>
      </c>
      <c r="AA17" s="85">
        <v>5.8209425465935993E-2</v>
      </c>
      <c r="AB17" s="85">
        <f t="shared" si="1"/>
        <v>6.6940839285826392E-2</v>
      </c>
      <c r="AC17" s="85">
        <f t="shared" si="2"/>
        <v>4.9478011646045594E-2</v>
      </c>
      <c r="AD17" s="86"/>
      <c r="AE17" s="87">
        <f t="shared" si="3"/>
        <v>0.5842107686959902</v>
      </c>
      <c r="AF17" s="87">
        <f t="shared" si="0"/>
        <v>0.54033957907549568</v>
      </c>
      <c r="AG17" s="87">
        <f t="shared" si="0"/>
        <v>0.63205261701413706</v>
      </c>
      <c r="AI17" s="29">
        <v>0.15</v>
      </c>
    </row>
    <row r="18" spans="2:35" ht="18.95" customHeight="1" x14ac:dyDescent="0.25">
      <c r="B18" s="10">
        <v>9</v>
      </c>
      <c r="C18" s="33">
        <v>6.36</v>
      </c>
      <c r="D18" s="19">
        <v>4.2810000000000006</v>
      </c>
      <c r="E18" s="15">
        <v>2.661</v>
      </c>
      <c r="F18" s="15">
        <v>2.7410000000000005</v>
      </c>
      <c r="G18" s="15">
        <v>3.5080000000000005</v>
      </c>
      <c r="H18" s="15">
        <v>1.9089999999999998</v>
      </c>
      <c r="I18" s="15">
        <f t="shared" si="7"/>
        <v>2.7047500000000002</v>
      </c>
      <c r="J18" s="20">
        <f t="shared" si="8"/>
        <v>-0.54095000000000004</v>
      </c>
      <c r="K18" s="13">
        <f t="shared" si="6"/>
        <v>5.8190500000000007</v>
      </c>
      <c r="Z18" s="2">
        <v>11</v>
      </c>
      <c r="AA18" s="85">
        <v>5.807493902129135E-2</v>
      </c>
      <c r="AB18" s="85">
        <f t="shared" si="1"/>
        <v>6.6786179874485041E-2</v>
      </c>
      <c r="AC18" s="85">
        <f t="shared" si="2"/>
        <v>4.9363698168097644E-2</v>
      </c>
      <c r="AD18" s="86"/>
      <c r="AE18" s="87">
        <f t="shared" si="3"/>
        <v>0.55281205561669267</v>
      </c>
      <c r="AF18" s="87">
        <f t="shared" si="0"/>
        <v>0.50720964281452119</v>
      </c>
      <c r="AG18" s="87">
        <f t="shared" si="0"/>
        <v>0.60294350490798743</v>
      </c>
      <c r="AI18" s="29">
        <v>0.15</v>
      </c>
    </row>
    <row r="19" spans="2:35" ht="18.95" customHeight="1" thickBot="1" x14ac:dyDescent="0.3">
      <c r="B19" s="11">
        <v>10</v>
      </c>
      <c r="C19" s="34">
        <v>6.3339999999999996</v>
      </c>
      <c r="D19" s="21">
        <v>4.1969999999999992</v>
      </c>
      <c r="E19" s="22">
        <v>2.6269999999999998</v>
      </c>
      <c r="F19" s="22">
        <v>2.6829999999999994</v>
      </c>
      <c r="G19" s="22">
        <v>3.4269999999999996</v>
      </c>
      <c r="H19" s="22">
        <v>1.8899999999999997</v>
      </c>
      <c r="I19" s="22">
        <f t="shared" si="7"/>
        <v>2.6567499999999997</v>
      </c>
      <c r="J19" s="23">
        <f t="shared" si="8"/>
        <v>-0.53134999999999999</v>
      </c>
      <c r="K19" s="14">
        <f t="shared" si="6"/>
        <v>5.8026499999999999</v>
      </c>
      <c r="P19" s="5"/>
      <c r="Q19" s="31" t="s">
        <v>18</v>
      </c>
      <c r="Z19" s="2">
        <v>12</v>
      </c>
      <c r="AA19" s="85">
        <v>5.794369491267326E-2</v>
      </c>
      <c r="AB19" s="85">
        <f t="shared" si="1"/>
        <v>6.6635249149574249E-2</v>
      </c>
      <c r="AC19" s="85">
        <f t="shared" si="2"/>
        <v>4.9252140675772271E-2</v>
      </c>
      <c r="AD19" s="86"/>
      <c r="AE19" s="87">
        <f t="shared" si="3"/>
        <v>0.52321552484487166</v>
      </c>
      <c r="AF19" s="87">
        <f t="shared" si="0"/>
        <v>0.47623003818706888</v>
      </c>
      <c r="AG19" s="87">
        <f t="shared" si="0"/>
        <v>0.57528303219010379</v>
      </c>
      <c r="AI19" s="29">
        <v>0.15</v>
      </c>
    </row>
    <row r="20" spans="2:35" ht="18.95" customHeight="1" thickBot="1" x14ac:dyDescent="0.3">
      <c r="Q20" s="61"/>
      <c r="R20" s="76"/>
      <c r="S20" s="63" t="str">
        <f>S7</f>
        <v>20240131</v>
      </c>
      <c r="T20" s="63" t="str">
        <f t="shared" ref="T20:W20" si="9">T7</f>
        <v>20240229</v>
      </c>
      <c r="U20" s="63" t="str">
        <f t="shared" si="9"/>
        <v>20240331</v>
      </c>
      <c r="V20" s="63" t="str">
        <f t="shared" si="9"/>
        <v>20240430</v>
      </c>
      <c r="W20" s="63">
        <f t="shared" si="9"/>
        <v>20240531</v>
      </c>
      <c r="Z20" s="2">
        <v>13</v>
      </c>
      <c r="AA20" s="85">
        <v>5.781727769888656E-2</v>
      </c>
      <c r="AB20" s="85">
        <f t="shared" si="1"/>
        <v>6.6489869353719533E-2</v>
      </c>
      <c r="AC20" s="85">
        <f t="shared" si="2"/>
        <v>4.9144686044053573E-2</v>
      </c>
      <c r="AD20" s="86"/>
      <c r="AE20" s="87">
        <f t="shared" si="3"/>
        <v>0.49529825418695339</v>
      </c>
      <c r="AF20" s="87">
        <f t="shared" si="0"/>
        <v>0.44724018637157786</v>
      </c>
      <c r="AG20" s="87">
        <f t="shared" si="0"/>
        <v>0.54898146815034199</v>
      </c>
      <c r="AI20" s="29">
        <v>0.15</v>
      </c>
    </row>
    <row r="21" spans="2:35" ht="18.95" customHeight="1" x14ac:dyDescent="0.25">
      <c r="P21" s="31"/>
      <c r="Q21" s="31" t="s">
        <v>25</v>
      </c>
      <c r="R21" s="77">
        <v>0</v>
      </c>
      <c r="S21" s="51">
        <f t="shared" ref="S21:W30" si="10">10000 * (S8-R8)</f>
        <v>10.777599999999207</v>
      </c>
      <c r="T21" s="51">
        <f>10000 * (T8-S8)</f>
        <v>14.359999999999998</v>
      </c>
      <c r="U21" s="51">
        <f t="shared" si="10"/>
        <v>0.12500000000005562</v>
      </c>
      <c r="V21" s="51">
        <f t="shared" si="10"/>
        <v>15.080000000000094</v>
      </c>
      <c r="W21" s="52">
        <f>10000 * (W8-V8)</f>
        <v>-5.8200000000001308</v>
      </c>
      <c r="Z21" s="2">
        <v>14</v>
      </c>
      <c r="AA21" s="85">
        <v>5.7696538265765041E-2</v>
      </c>
      <c r="AB21" s="85">
        <f t="shared" si="1"/>
        <v>6.6351019005629785E-2</v>
      </c>
      <c r="AC21" s="85">
        <f t="shared" si="2"/>
        <v>4.9042057525900282E-2</v>
      </c>
      <c r="AD21" s="86"/>
      <c r="AE21" s="87">
        <f t="shared" si="3"/>
        <v>0.46894874736347569</v>
      </c>
      <c r="AF21" s="87">
        <f t="shared" si="0"/>
        <v>0.42009494722021606</v>
      </c>
      <c r="AG21" s="87">
        <f t="shared" si="0"/>
        <v>0.52395724508410668</v>
      </c>
      <c r="AI21" s="29">
        <v>0.15</v>
      </c>
    </row>
    <row r="22" spans="2:35" ht="18.95" customHeight="1" x14ac:dyDescent="0.25">
      <c r="P22" s="31"/>
      <c r="Q22" s="31" t="s">
        <v>26</v>
      </c>
      <c r="R22" s="78">
        <v>0</v>
      </c>
      <c r="S22" s="53">
        <f t="shared" si="10"/>
        <v>0.69600000000037687</v>
      </c>
      <c r="T22" s="53">
        <f t="shared" si="10"/>
        <v>17.53500000000005</v>
      </c>
      <c r="U22" s="53">
        <f t="shared" si="10"/>
        <v>1.0649999999999549</v>
      </c>
      <c r="V22" s="53">
        <f t="shared" si="10"/>
        <v>24.054999999999978</v>
      </c>
      <c r="W22" s="54">
        <f t="shared" si="10"/>
        <v>-10.144999999999946</v>
      </c>
      <c r="Z22" s="2">
        <v>15</v>
      </c>
      <c r="AA22" s="85">
        <v>5.7581871313283406E-2</v>
      </c>
      <c r="AB22" s="85">
        <f t="shared" si="1"/>
        <v>6.6219152010275908E-2</v>
      </c>
      <c r="AC22" s="85">
        <f t="shared" si="2"/>
        <v>4.8944590616290896E-2</v>
      </c>
      <c r="AD22" s="86"/>
      <c r="AE22" s="87">
        <f t="shared" si="3"/>
        <v>0.44406549994327138</v>
      </c>
      <c r="AF22" s="87">
        <f t="shared" si="0"/>
        <v>0.39466267051299181</v>
      </c>
      <c r="AG22" s="87">
        <f t="shared" si="0"/>
        <v>0.50013593393561939</v>
      </c>
      <c r="AI22" s="29">
        <v>0.15</v>
      </c>
    </row>
    <row r="23" spans="2:35" ht="18.95" customHeight="1" x14ac:dyDescent="0.25">
      <c r="B23" s="5"/>
      <c r="C23" s="2" t="s">
        <v>5</v>
      </c>
      <c r="D23" s="127" t="s">
        <v>14</v>
      </c>
      <c r="E23" s="128"/>
      <c r="F23" s="128"/>
      <c r="G23" s="128"/>
      <c r="H23" s="128"/>
      <c r="I23" s="129"/>
      <c r="K23" s="130" t="s">
        <v>20</v>
      </c>
      <c r="P23" s="31"/>
      <c r="Q23" s="31" t="s">
        <v>27</v>
      </c>
      <c r="R23" s="78">
        <v>0</v>
      </c>
      <c r="S23" s="53">
        <f t="shared" si="10"/>
        <v>0.48939999999733641</v>
      </c>
      <c r="T23" s="53">
        <f t="shared" si="10"/>
        <v>16.795000000000005</v>
      </c>
      <c r="U23" s="53">
        <f t="shared" si="10"/>
        <v>0.50500000000001932</v>
      </c>
      <c r="V23" s="53">
        <f t="shared" si="10"/>
        <v>26.800000000000086</v>
      </c>
      <c r="W23" s="54">
        <f t="shared" si="10"/>
        <v>-13.345000000000093</v>
      </c>
      <c r="Z23" s="2">
        <v>16</v>
      </c>
      <c r="AA23" s="85">
        <v>5.7473385168087088E-2</v>
      </c>
      <c r="AB23" s="85">
        <f t="shared" si="1"/>
        <v>6.6094392943300148E-2</v>
      </c>
      <c r="AC23" s="85">
        <f t="shared" si="2"/>
        <v>4.885237739287402E-2</v>
      </c>
      <c r="AD23" s="86"/>
      <c r="AE23" s="87">
        <f t="shared" si="3"/>
        <v>0.42055576562454133</v>
      </c>
      <c r="AF23" s="87">
        <f t="shared" si="0"/>
        <v>0.37082352865680634</v>
      </c>
      <c r="AG23" s="87">
        <f t="shared" si="0"/>
        <v>0.47744935660215559</v>
      </c>
      <c r="AI23" s="29">
        <v>0.15</v>
      </c>
    </row>
    <row r="24" spans="2:35" ht="18.95" customHeight="1" x14ac:dyDescent="0.25">
      <c r="B24" s="3"/>
      <c r="C24" s="4" t="s">
        <v>1</v>
      </c>
      <c r="D24" s="6" t="s">
        <v>0</v>
      </c>
      <c r="E24" s="6" t="s">
        <v>13</v>
      </c>
      <c r="F24" s="6" t="s">
        <v>2</v>
      </c>
      <c r="G24" s="6" t="s">
        <v>3</v>
      </c>
      <c r="H24" s="6" t="s">
        <v>4</v>
      </c>
      <c r="I24" s="7" t="s">
        <v>6</v>
      </c>
      <c r="J24" s="8" t="s">
        <v>7</v>
      </c>
      <c r="K24" s="131"/>
      <c r="P24" s="31"/>
      <c r="Q24" s="31" t="s">
        <v>28</v>
      </c>
      <c r="R24" s="78">
        <v>0</v>
      </c>
      <c r="S24" s="53">
        <f t="shared" si="10"/>
        <v>4.9464000000023347</v>
      </c>
      <c r="T24" s="53">
        <f t="shared" si="10"/>
        <v>16.374999999999932</v>
      </c>
      <c r="U24" s="53">
        <f t="shared" si="10"/>
        <v>-0.7199999999998874</v>
      </c>
      <c r="V24" s="53">
        <f t="shared" si="10"/>
        <v>27.979999999999951</v>
      </c>
      <c r="W24" s="54">
        <f t="shared" si="10"/>
        <v>-15.025000000000038</v>
      </c>
      <c r="Z24" s="2">
        <v>17</v>
      </c>
      <c r="AA24" s="85">
        <v>5.7371008591431849E-2</v>
      </c>
      <c r="AB24" s="85">
        <f t="shared" si="1"/>
        <v>6.5976659880146615E-2</v>
      </c>
      <c r="AC24" s="85">
        <f t="shared" si="2"/>
        <v>4.8765357302717069E-2</v>
      </c>
      <c r="AD24" s="86"/>
      <c r="AE24" s="87">
        <f t="shared" si="3"/>
        <v>0.39833450083712568</v>
      </c>
      <c r="AF24" s="87">
        <f t="shared" si="0"/>
        <v>0.34846809497447462</v>
      </c>
      <c r="AG24" s="87">
        <f t="shared" si="0"/>
        <v>0.45583482311462581</v>
      </c>
      <c r="AI24" s="29">
        <v>0.15</v>
      </c>
    </row>
    <row r="25" spans="2:35" ht="18.95" customHeight="1" thickBot="1" x14ac:dyDescent="0.3">
      <c r="B25" s="25">
        <v>20240430</v>
      </c>
      <c r="C25" s="2" t="s">
        <v>10</v>
      </c>
      <c r="D25" s="2" t="s">
        <v>8</v>
      </c>
      <c r="E25" s="2" t="s">
        <v>9</v>
      </c>
      <c r="F25" s="2" t="s">
        <v>11</v>
      </c>
      <c r="G25" s="2" t="s">
        <v>12</v>
      </c>
      <c r="H25" s="2" t="s">
        <v>15</v>
      </c>
      <c r="I25" s="2"/>
      <c r="J25" s="2"/>
      <c r="P25" s="31"/>
      <c r="Q25" s="31" t="s">
        <v>29</v>
      </c>
      <c r="R25" s="78">
        <v>0</v>
      </c>
      <c r="S25" s="53">
        <f>10000 * (S12-R12)</f>
        <v>4.7741999999985349</v>
      </c>
      <c r="T25" s="53">
        <f t="shared" si="10"/>
        <v>15.924999999999967</v>
      </c>
      <c r="U25" s="53">
        <f t="shared" si="10"/>
        <v>-0.93500000000003303</v>
      </c>
      <c r="V25" s="53">
        <f t="shared" si="10"/>
        <v>27.905000000000012</v>
      </c>
      <c r="W25" s="54">
        <f t="shared" si="10"/>
        <v>-15.459999999999988</v>
      </c>
      <c r="Z25" s="2">
        <v>18</v>
      </c>
      <c r="AA25" s="85">
        <v>5.7274559386389701E-2</v>
      </c>
      <c r="AB25" s="85">
        <f t="shared" si="1"/>
        <v>6.5865743294348147E-2</v>
      </c>
      <c r="AC25" s="85">
        <f t="shared" si="2"/>
        <v>4.8683375478431247E-2</v>
      </c>
      <c r="AD25" s="86"/>
      <c r="AE25" s="87">
        <f t="shared" si="3"/>
        <v>0.37732346371164677</v>
      </c>
      <c r="AF25" s="87">
        <f t="shared" si="0"/>
        <v>0.32749613185178522</v>
      </c>
      <c r="AG25" s="87">
        <f t="shared" si="0"/>
        <v>0.43523447875872434</v>
      </c>
      <c r="AI25" s="29">
        <v>0.15</v>
      </c>
    </row>
    <row r="26" spans="2:35" ht="18.95" customHeight="1" x14ac:dyDescent="0.25">
      <c r="B26" s="9">
        <v>1</v>
      </c>
      <c r="C26" s="32">
        <v>6.8930000000000007</v>
      </c>
      <c r="D26" s="16">
        <v>5.1210000000000004</v>
      </c>
      <c r="E26" s="16">
        <v>2.4420000000000002</v>
      </c>
      <c r="F26" s="17">
        <v>3.7850000000000006</v>
      </c>
      <c r="G26" s="17">
        <v>4.4310000000000009</v>
      </c>
      <c r="H26" s="17">
        <v>1.2630000000000008</v>
      </c>
      <c r="I26" s="17">
        <f>IF(  ABS( MAX( D26:H26 ) )  &gt;  ABS(  MIN(D26:H26 ) ),
                                                 (  SUM(D26:H26) - ABS( MAX(D26:H26) ) ) / 4,
                                                  (  SUM(D26:H26) +  ABS( MIN(D26:H26)  )  )   / 4 )</f>
        <v>2.9802500000000003</v>
      </c>
      <c r="J26" s="18">
        <f xml:space="preserve"> IF( I26 &gt; 0, MAX( -$K$3, -I26*$K$4 ), MIN( $K$3, -I26*$K$4 )  )</f>
        <v>-0.59605000000000008</v>
      </c>
      <c r="K26" s="12">
        <f>C26+J26</f>
        <v>6.2969500000000007</v>
      </c>
      <c r="P26" s="31"/>
      <c r="Q26" s="31" t="s">
        <v>30</v>
      </c>
      <c r="R26" s="77">
        <v>0</v>
      </c>
      <c r="S26" s="51">
        <f t="shared" si="10"/>
        <v>3.8528311207820103</v>
      </c>
      <c r="T26" s="51">
        <f t="shared" si="10"/>
        <v>15.320000000000055</v>
      </c>
      <c r="U26" s="51">
        <f t="shared" si="10"/>
        <v>-0.90000000000006741</v>
      </c>
      <c r="V26" s="51">
        <f t="shared" si="10"/>
        <v>27.529999999999983</v>
      </c>
      <c r="W26" s="52">
        <f t="shared" si="10"/>
        <v>-15.535000000000132</v>
      </c>
      <c r="Z26" s="2">
        <v>19</v>
      </c>
      <c r="AA26" s="85">
        <v>5.7183789146629138E-2</v>
      </c>
      <c r="AB26" s="85">
        <f t="shared" si="1"/>
        <v>6.5761357518623498E-2</v>
      </c>
      <c r="AC26" s="85">
        <f t="shared" si="2"/>
        <v>4.8606220774634765E-2</v>
      </c>
      <c r="AD26" s="86"/>
      <c r="AE26" s="87">
        <f t="shared" si="3"/>
        <v>0.35745044474188281</v>
      </c>
      <c r="AF26" s="87">
        <f t="shared" si="0"/>
        <v>0.30781555628756113</v>
      </c>
      <c r="AG26" s="87">
        <f t="shared" si="0"/>
        <v>0.41559474611471237</v>
      </c>
      <c r="AI26" s="29">
        <v>0.15</v>
      </c>
    </row>
    <row r="27" spans="2:35" ht="18.95" customHeight="1" x14ac:dyDescent="0.25">
      <c r="B27" s="10">
        <v>2</v>
      </c>
      <c r="C27" s="33">
        <v>6.657</v>
      </c>
      <c r="D27" s="19">
        <v>4.875</v>
      </c>
      <c r="E27" s="15">
        <v>2.3959999999999999</v>
      </c>
      <c r="F27" s="15">
        <v>3.46</v>
      </c>
      <c r="G27" s="15">
        <v>4.1950000000000003</v>
      </c>
      <c r="H27" s="15">
        <v>1.3520000000000003</v>
      </c>
      <c r="I27" s="15">
        <f t="shared" ref="I27:I35" si="11">IF(  ABS( MAX( D27:H27 ) )  &gt;  ABS(  MIN(D27:H27 ) ),
                                                 (  SUM(D27:H27) - ABS( MAX(D27:H27) ) ) / 4,
                                                  (  SUM(D27:H27) +  ABS( MIN(D27:H27)  )  )   / 4 )</f>
        <v>2.8507499999999997</v>
      </c>
      <c r="J27" s="20">
        <f t="shared" ref="J27:J35" si="12" xml:space="preserve"> IF( I27 &gt; 0, MAX( -$K$3, -I27*$K$4 ), MIN( $K$3, -I27*$K$4 )  )</f>
        <v>-0.57014999999999993</v>
      </c>
      <c r="K27" s="13">
        <f t="shared" ref="K27:K35" si="13">C27+J27</f>
        <v>6.0868500000000001</v>
      </c>
      <c r="P27" s="31"/>
      <c r="Q27" s="31" t="s">
        <v>31</v>
      </c>
      <c r="R27" s="78">
        <v>0</v>
      </c>
      <c r="S27" s="53">
        <f t="shared" si="10"/>
        <v>3.2956808347252284</v>
      </c>
      <c r="T27" s="53">
        <f t="shared" si="10"/>
        <v>14.754999999999976</v>
      </c>
      <c r="U27" s="53">
        <f t="shared" si="10"/>
        <v>-1.0799999999999699</v>
      </c>
      <c r="V27" s="53">
        <f t="shared" si="10"/>
        <v>27.025000000000034</v>
      </c>
      <c r="W27" s="54">
        <f t="shared" si="10"/>
        <v>-15.294999999999961</v>
      </c>
      <c r="Z27" s="2">
        <v>20</v>
      </c>
      <c r="AA27" s="85">
        <v>5.7098412732549786E-2</v>
      </c>
      <c r="AB27" s="85">
        <f t="shared" si="1"/>
        <v>6.5663174642432251E-2</v>
      </c>
      <c r="AC27" s="85">
        <f t="shared" si="2"/>
        <v>4.8533650822667314E-2</v>
      </c>
      <c r="AD27" s="86"/>
      <c r="AE27" s="87">
        <f t="shared" si="3"/>
        <v>0.33864860890534432</v>
      </c>
      <c r="AF27" s="87">
        <f t="shared" si="0"/>
        <v>0.28934155459071237</v>
      </c>
      <c r="AG27" s="87">
        <f t="shared" si="0"/>
        <v>0.3968658481510946</v>
      </c>
      <c r="AI27" s="29">
        <v>0.15</v>
      </c>
    </row>
    <row r="28" spans="2:35" ht="18.95" customHeight="1" x14ac:dyDescent="0.25">
      <c r="B28" s="10">
        <v>3</v>
      </c>
      <c r="C28" s="33">
        <v>6.6150000000000002</v>
      </c>
      <c r="D28" s="19">
        <v>4.7910000000000004</v>
      </c>
      <c r="E28" s="15">
        <v>2.5140000000000002</v>
      </c>
      <c r="F28" s="15">
        <v>3.3110000000000004</v>
      </c>
      <c r="G28" s="15">
        <v>4.1240000000000006</v>
      </c>
      <c r="H28" s="15">
        <v>1.5449999999999999</v>
      </c>
      <c r="I28" s="15">
        <f t="shared" si="11"/>
        <v>2.8735000000000008</v>
      </c>
      <c r="J28" s="20">
        <f t="shared" si="12"/>
        <v>-0.57470000000000021</v>
      </c>
      <c r="K28" s="13">
        <f t="shared" si="13"/>
        <v>6.0403000000000002</v>
      </c>
      <c r="P28" s="31"/>
      <c r="Q28" s="31" t="s">
        <v>32</v>
      </c>
      <c r="R28" s="78">
        <v>0</v>
      </c>
      <c r="S28" s="53">
        <f t="shared" si="10"/>
        <v>2.8070088551032657</v>
      </c>
      <c r="T28" s="53">
        <f t="shared" si="10"/>
        <v>14.205000000000052</v>
      </c>
      <c r="U28" s="53">
        <f t="shared" si="10"/>
        <v>-1.0999999999999206</v>
      </c>
      <c r="V28" s="53">
        <f t="shared" si="10"/>
        <v>26.374999999999872</v>
      </c>
      <c r="W28" s="54">
        <f t="shared" si="10"/>
        <v>-14.944999999999958</v>
      </c>
      <c r="Z28" s="2">
        <v>21</v>
      </c>
      <c r="AA28" s="85">
        <v>5.701812777013382E-2</v>
      </c>
      <c r="AB28" s="85">
        <f t="shared" si="1"/>
        <v>6.557084693565389E-2</v>
      </c>
      <c r="AC28" s="85">
        <f t="shared" si="2"/>
        <v>4.8465408604613743E-2</v>
      </c>
      <c r="AD28" s="86"/>
      <c r="AE28" s="87">
        <f t="shared" si="3"/>
        <v>0.32085593171304305</v>
      </c>
      <c r="AF28" s="87">
        <f t="shared" si="0"/>
        <v>0.2719958221605428</v>
      </c>
      <c r="AG28" s="87">
        <f t="shared" si="0"/>
        <v>0.379001400092492</v>
      </c>
      <c r="AI28" s="29">
        <v>0.15</v>
      </c>
    </row>
    <row r="29" spans="2:35" ht="18.95" customHeight="1" x14ac:dyDescent="0.25">
      <c r="B29" s="10">
        <v>4</v>
      </c>
      <c r="C29" s="33">
        <v>6.593</v>
      </c>
      <c r="D29" s="19">
        <v>4.6859999999999999</v>
      </c>
      <c r="E29" s="15">
        <v>2.6070000000000002</v>
      </c>
      <c r="F29" s="15">
        <v>3.1830000000000003</v>
      </c>
      <c r="G29" s="15">
        <v>4.0459999999999994</v>
      </c>
      <c r="H29" s="15">
        <v>1.6829999999999998</v>
      </c>
      <c r="I29" s="15">
        <f t="shared" si="11"/>
        <v>2.8797499999999996</v>
      </c>
      <c r="J29" s="20">
        <f t="shared" si="12"/>
        <v>-0.57594999999999996</v>
      </c>
      <c r="K29" s="13">
        <f t="shared" si="13"/>
        <v>6.0170500000000002</v>
      </c>
      <c r="P29" s="31"/>
      <c r="Q29" s="31" t="s">
        <v>33</v>
      </c>
      <c r="R29" s="78">
        <v>0</v>
      </c>
      <c r="S29" s="53">
        <f t="shared" si="10"/>
        <v>2.5018524836434297</v>
      </c>
      <c r="T29" s="53">
        <f t="shared" si="10"/>
        <v>13.594999999999926</v>
      </c>
      <c r="U29" s="53">
        <f t="shared" si="10"/>
        <v>-1.0750000000000344</v>
      </c>
      <c r="V29" s="53">
        <f t="shared" si="10"/>
        <v>25.669999999999998</v>
      </c>
      <c r="W29" s="54">
        <f t="shared" si="10"/>
        <v>-14.584999999999877</v>
      </c>
      <c r="Z29" s="2">
        <v>22</v>
      </c>
      <c r="AA29" s="85">
        <v>5.6942627523584477E-2</v>
      </c>
      <c r="AB29" s="85">
        <f t="shared" si="1"/>
        <v>6.5484021652122137E-2</v>
      </c>
      <c r="AC29" s="85">
        <f t="shared" si="2"/>
        <v>4.8401233395046803E-2</v>
      </c>
      <c r="AD29" s="86"/>
      <c r="AE29" s="87">
        <f t="shared" si="3"/>
        <v>0.30401471425315973</v>
      </c>
      <c r="AF29" s="87">
        <f t="shared" si="0"/>
        <v>0.25570590810731431</v>
      </c>
      <c r="AG29" s="87">
        <f t="shared" si="0"/>
        <v>0.36195805942772291</v>
      </c>
      <c r="AI29" s="29">
        <v>0.15</v>
      </c>
    </row>
    <row r="30" spans="2:35" ht="18.95" customHeight="1" thickBot="1" x14ac:dyDescent="0.3">
      <c r="B30" s="10">
        <v>5</v>
      </c>
      <c r="C30" s="34">
        <v>6.593</v>
      </c>
      <c r="D30" s="21">
        <v>4.6230000000000002</v>
      </c>
      <c r="E30" s="22">
        <v>2.6840000000000002</v>
      </c>
      <c r="F30" s="22">
        <v>3.0939999999999999</v>
      </c>
      <c r="G30" s="22">
        <v>3.9710000000000001</v>
      </c>
      <c r="H30" s="22">
        <v>1.7879999999999994</v>
      </c>
      <c r="I30" s="22">
        <f t="shared" si="11"/>
        <v>2.8842499999999998</v>
      </c>
      <c r="J30" s="23">
        <f t="shared" si="12"/>
        <v>-0.57684999999999997</v>
      </c>
      <c r="K30" s="41">
        <f t="shared" si="13"/>
        <v>6.0161499999999997</v>
      </c>
      <c r="P30" s="31"/>
      <c r="Q30" s="31" t="s">
        <v>34</v>
      </c>
      <c r="R30" s="79">
        <v>0</v>
      </c>
      <c r="S30" s="55">
        <f t="shared" si="10"/>
        <v>2.0855829583436849</v>
      </c>
      <c r="T30" s="55">
        <f t="shared" si="10"/>
        <v>13.109999999999996</v>
      </c>
      <c r="U30" s="55">
        <f t="shared" si="10"/>
        <v>-1.2150000000001049</v>
      </c>
      <c r="V30" s="55">
        <f t="shared" si="10"/>
        <v>25.075000000000028</v>
      </c>
      <c r="W30" s="56">
        <f t="shared" si="10"/>
        <v>-14.234999999999943</v>
      </c>
      <c r="Z30" s="2">
        <v>23</v>
      </c>
      <c r="AA30" s="85">
        <v>5.6871609309969484E-2</v>
      </c>
      <c r="AB30" s="85">
        <f t="shared" si="1"/>
        <v>6.5402350706464898E-2</v>
      </c>
      <c r="AC30" s="85">
        <f t="shared" si="2"/>
        <v>4.8340867913474063E-2</v>
      </c>
      <c r="AD30" s="86"/>
      <c r="AE30" s="87">
        <f t="shared" si="3"/>
        <v>0.28807116462682436</v>
      </c>
      <c r="AF30" s="87">
        <f t="shared" si="0"/>
        <v>0.24040464780433052</v>
      </c>
      <c r="AG30" s="87">
        <f t="shared" si="0"/>
        <v>0.34569522497037192</v>
      </c>
      <c r="AI30" s="29">
        <v>0.15</v>
      </c>
    </row>
    <row r="31" spans="2:35" ht="18.95" customHeight="1" x14ac:dyDescent="0.25">
      <c r="B31" s="10">
        <v>6</v>
      </c>
      <c r="C31" s="33">
        <v>6.5850000000000009</v>
      </c>
      <c r="D31" s="19">
        <v>4.5630000000000006</v>
      </c>
      <c r="E31" s="15">
        <v>2.7220000000000013</v>
      </c>
      <c r="F31" s="15">
        <v>3.0100000000000011</v>
      </c>
      <c r="G31" s="15">
        <v>3.882000000000001</v>
      </c>
      <c r="H31" s="15">
        <v>1.8440000000000012</v>
      </c>
      <c r="I31" s="39">
        <f t="shared" si="11"/>
        <v>2.8645000000000018</v>
      </c>
      <c r="J31" s="20">
        <f t="shared" si="12"/>
        <v>-0.57290000000000041</v>
      </c>
      <c r="K31" s="40">
        <f t="shared" si="13"/>
        <v>6.0121000000000002</v>
      </c>
      <c r="Z31" s="2">
        <v>24</v>
      </c>
      <c r="AA31" s="85">
        <v>5.6804779885760048E-2</v>
      </c>
      <c r="AB31" s="85">
        <f t="shared" si="1"/>
        <v>6.5325496868624044E-2</v>
      </c>
      <c r="AC31" s="85">
        <f t="shared" si="2"/>
        <v>4.8284062902896038E-2</v>
      </c>
      <c r="AD31" s="86"/>
      <c r="AE31" s="87">
        <f t="shared" si="3"/>
        <v>0.27297503520582134</v>
      </c>
      <c r="AF31" s="87">
        <f t="shared" si="0"/>
        <v>0.22602966930489257</v>
      </c>
      <c r="AG31" s="87">
        <f t="shared" si="0"/>
        <v>0.33017477726885386</v>
      </c>
      <c r="AI31" s="29">
        <v>0.15</v>
      </c>
    </row>
    <row r="32" spans="2:35" ht="18.95" customHeight="1" thickBot="1" x14ac:dyDescent="0.3">
      <c r="B32" s="10">
        <v>7</v>
      </c>
      <c r="C32" s="33">
        <v>6.5659999999999998</v>
      </c>
      <c r="D32" s="19">
        <v>4.4930000000000003</v>
      </c>
      <c r="E32" s="15">
        <v>2.7280000000000002</v>
      </c>
      <c r="F32" s="15">
        <v>2.94</v>
      </c>
      <c r="G32" s="15">
        <v>3.7849999999999997</v>
      </c>
      <c r="H32" s="15">
        <v>1.8689999999999998</v>
      </c>
      <c r="I32" s="15">
        <f t="shared" si="11"/>
        <v>2.8304999999999998</v>
      </c>
      <c r="J32" s="20">
        <f t="shared" si="12"/>
        <v>-0.56609999999999994</v>
      </c>
      <c r="K32" s="13">
        <f t="shared" si="13"/>
        <v>5.9999000000000002</v>
      </c>
      <c r="Z32" s="2">
        <v>25</v>
      </c>
      <c r="AA32" s="85">
        <v>5.6741858763692754E-2</v>
      </c>
      <c r="AB32" s="85">
        <f t="shared" si="1"/>
        <v>6.5253137578246662E-2</v>
      </c>
      <c r="AC32" s="85">
        <f t="shared" si="2"/>
        <v>4.823057994913884E-2</v>
      </c>
      <c r="AD32" s="86"/>
      <c r="AE32" s="87">
        <f t="shared" si="3"/>
        <v>0.25867930687809332</v>
      </c>
      <c r="AF32" s="87">
        <f t="shared" si="0"/>
        <v>0.2125229619473443</v>
      </c>
      <c r="AG32" s="87">
        <f t="shared" si="0"/>
        <v>0.3153608538709331</v>
      </c>
      <c r="AI32" s="29">
        <v>0.15</v>
      </c>
    </row>
    <row r="33" spans="2:35" ht="18.95" customHeight="1" thickBot="1" x14ac:dyDescent="0.3">
      <c r="B33" s="10">
        <v>8</v>
      </c>
      <c r="C33" s="33">
        <v>6.5409999999999995</v>
      </c>
      <c r="D33" s="19">
        <v>4.4159999999999995</v>
      </c>
      <c r="E33" s="15">
        <v>2.7129999999999992</v>
      </c>
      <c r="F33" s="15">
        <v>2.8769999999999998</v>
      </c>
      <c r="G33" s="15">
        <v>3.6889999999999996</v>
      </c>
      <c r="H33" s="15">
        <v>1.8749999999999991</v>
      </c>
      <c r="I33" s="15">
        <f t="shared" si="11"/>
        <v>2.7884999999999991</v>
      </c>
      <c r="J33" s="20">
        <f t="shared" si="12"/>
        <v>-0.55769999999999986</v>
      </c>
      <c r="K33" s="13">
        <f t="shared" si="13"/>
        <v>5.9832999999999998</v>
      </c>
      <c r="Q33" s="57">
        <f>K5</f>
        <v>20</v>
      </c>
      <c r="R33" s="2"/>
      <c r="S33" s="63" t="str">
        <f>S7</f>
        <v>20240131</v>
      </c>
      <c r="T33" s="63" t="str">
        <f t="shared" ref="T33:V33" si="14">T7</f>
        <v>20240229</v>
      </c>
      <c r="U33" s="63" t="str">
        <f t="shared" si="14"/>
        <v>20240331</v>
      </c>
      <c r="V33" s="63" t="str">
        <f t="shared" si="14"/>
        <v>20240430</v>
      </c>
      <c r="Z33" s="2">
        <v>26</v>
      </c>
      <c r="AA33" s="85">
        <v>5.6682580111258929E-2</v>
      </c>
      <c r="AB33" s="85">
        <f t="shared" si="1"/>
        <v>6.518496712794776E-2</v>
      </c>
      <c r="AC33" s="85">
        <f t="shared" si="2"/>
        <v>4.8180193094570091E-2</v>
      </c>
      <c r="AD33" s="86"/>
      <c r="AE33" s="87">
        <f t="shared" si="3"/>
        <v>0.24513991291334405</v>
      </c>
      <c r="AF33" s="87">
        <f t="shared" si="0"/>
        <v>0.19983049746409054</v>
      </c>
      <c r="AG33" s="87">
        <f t="shared" si="0"/>
        <v>0.30121965398459521</v>
      </c>
      <c r="AI33" s="29">
        <v>0.15</v>
      </c>
    </row>
    <row r="34" spans="2:35" ht="18.95" customHeight="1" x14ac:dyDescent="0.25">
      <c r="B34" s="10">
        <v>9</v>
      </c>
      <c r="C34" s="33">
        <v>6.512999999999999</v>
      </c>
      <c r="D34" s="19">
        <v>4.331999999999999</v>
      </c>
      <c r="E34" s="15">
        <v>2.6829999999999989</v>
      </c>
      <c r="F34" s="15">
        <v>2.8129999999999993</v>
      </c>
      <c r="G34" s="15">
        <v>3.597999999999999</v>
      </c>
      <c r="H34" s="15">
        <v>1.8679999999999994</v>
      </c>
      <c r="I34" s="15">
        <f t="shared" si="11"/>
        <v>2.7404999999999995</v>
      </c>
      <c r="J34" s="20">
        <f t="shared" si="12"/>
        <v>-0.54809999999999992</v>
      </c>
      <c r="K34" s="13">
        <f t="shared" si="13"/>
        <v>5.9648999999999992</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5.6626693678461404E-2</v>
      </c>
      <c r="AB34" s="85">
        <f t="shared" si="1"/>
        <v>6.5120697730230603E-2</v>
      </c>
      <c r="AC34" s="85">
        <f t="shared" si="2"/>
        <v>4.8132689626692191E-2</v>
      </c>
      <c r="AD34" s="86"/>
      <c r="AE34" s="87">
        <f t="shared" si="3"/>
        <v>0.23231549631092244</v>
      </c>
      <c r="AF34" s="87">
        <f t="shared" si="0"/>
        <v>0.18790189556356129</v>
      </c>
      <c r="AG34" s="87">
        <f t="shared" si="0"/>
        <v>0.28771926795858416</v>
      </c>
      <c r="AI34" s="29">
        <v>0.15</v>
      </c>
    </row>
    <row r="35" spans="2:35" ht="18.95" customHeight="1" thickBot="1" x14ac:dyDescent="0.3">
      <c r="B35" s="11">
        <v>10</v>
      </c>
      <c r="C35" s="34">
        <v>6.4829999999999997</v>
      </c>
      <c r="D35" s="21">
        <v>4.2439999999999998</v>
      </c>
      <c r="E35" s="22">
        <v>2.6419999999999995</v>
      </c>
      <c r="F35" s="22">
        <v>2.7509999999999999</v>
      </c>
      <c r="G35" s="22">
        <v>3.5149999999999997</v>
      </c>
      <c r="H35" s="22">
        <v>1.8520000000000003</v>
      </c>
      <c r="I35" s="22">
        <f t="shared" si="11"/>
        <v>2.6899999999999995</v>
      </c>
      <c r="J35" s="23">
        <f t="shared" si="12"/>
        <v>-0.53799999999999992</v>
      </c>
      <c r="K35" s="14">
        <f t="shared" si="13"/>
        <v>5.9449999999999994</v>
      </c>
      <c r="P35" s="31"/>
      <c r="Q35" s="31" t="s">
        <v>26</v>
      </c>
      <c r="R35" s="78">
        <v>0</v>
      </c>
      <c r="S35" s="59">
        <f t="shared" ref="S35:V43" si="16">IF( AND( ABS(S22) &gt; $Q$33,  SIGN(S22) &lt;&gt; SIGN(T22)  ),  1,  0  )</f>
        <v>0</v>
      </c>
      <c r="T35" s="59">
        <f t="shared" si="16"/>
        <v>0</v>
      </c>
      <c r="U35" s="59">
        <f t="shared" si="16"/>
        <v>0</v>
      </c>
      <c r="V35" s="59">
        <f t="shared" si="16"/>
        <v>1</v>
      </c>
      <c r="W35" s="81">
        <v>0</v>
      </c>
      <c r="Z35" s="2">
        <v>28</v>
      </c>
      <c r="AA35" s="85">
        <v>5.6573965065311871E-2</v>
      </c>
      <c r="AB35" s="85">
        <f t="shared" si="1"/>
        <v>6.5060059825108651E-2</v>
      </c>
      <c r="AC35" s="85">
        <f t="shared" si="2"/>
        <v>4.808787030551509E-2</v>
      </c>
      <c r="AD35" s="86"/>
      <c r="AE35" s="87">
        <f t="shared" si="3"/>
        <v>0.22016719551871425</v>
      </c>
      <c r="AF35" s="87">
        <f t="shared" si="0"/>
        <v>0.17669012732082942</v>
      </c>
      <c r="AG35" s="87">
        <f t="shared" si="0"/>
        <v>0.27482952775022912</v>
      </c>
      <c r="AI35" s="29">
        <v>0.15</v>
      </c>
    </row>
    <row r="36" spans="2:35" ht="18.95" customHeight="1" x14ac:dyDescent="0.25">
      <c r="P36" s="31"/>
      <c r="Q36" s="31" t="s">
        <v>27</v>
      </c>
      <c r="R36" s="78">
        <v>0</v>
      </c>
      <c r="S36" s="59">
        <f t="shared" si="16"/>
        <v>0</v>
      </c>
      <c r="T36" s="59">
        <f t="shared" si="16"/>
        <v>0</v>
      </c>
      <c r="U36" s="59">
        <f t="shared" si="16"/>
        <v>0</v>
      </c>
      <c r="V36" s="59">
        <f t="shared" si="16"/>
        <v>1</v>
      </c>
      <c r="W36" s="81">
        <v>0</v>
      </c>
      <c r="Z36" s="2">
        <v>29</v>
      </c>
      <c r="AA36" s="85">
        <v>5.6524175545883626E-2</v>
      </c>
      <c r="AB36" s="85">
        <f t="shared" si="1"/>
        <v>6.5002801877766164E-2</v>
      </c>
      <c r="AC36" s="85">
        <f t="shared" si="2"/>
        <v>4.8045549214001081E-2</v>
      </c>
      <c r="AD36" s="86"/>
      <c r="AE36" s="87">
        <f t="shared" si="3"/>
        <v>0.20865845426597052</v>
      </c>
      <c r="AF36" s="87">
        <f t="shared" si="0"/>
        <v>0.16615125084056737</v>
      </c>
      <c r="AG36" s="87">
        <f t="shared" si="0"/>
        <v>0.26252187517372511</v>
      </c>
      <c r="AI36" s="29">
        <v>0.15</v>
      </c>
    </row>
    <row r="37" spans="2:35" ht="18.95" customHeight="1" x14ac:dyDescent="0.25">
      <c r="P37" s="31"/>
      <c r="Q37" s="31" t="s">
        <v>28</v>
      </c>
      <c r="R37" s="78">
        <v>0</v>
      </c>
      <c r="S37" s="59">
        <f t="shared" si="16"/>
        <v>0</v>
      </c>
      <c r="T37" s="59">
        <f t="shared" si="16"/>
        <v>0</v>
      </c>
      <c r="U37" s="59">
        <f t="shared" si="16"/>
        <v>0</v>
      </c>
      <c r="V37" s="59">
        <f t="shared" si="16"/>
        <v>1</v>
      </c>
      <c r="W37" s="81">
        <v>0</v>
      </c>
      <c r="Z37" s="2">
        <v>30</v>
      </c>
      <c r="AA37" s="85">
        <v>5.6477121601038238E-2</v>
      </c>
      <c r="AB37" s="85">
        <f t="shared" si="1"/>
        <v>6.4948689841193966E-2</v>
      </c>
      <c r="AC37" s="85">
        <f t="shared" si="2"/>
        <v>4.8005553360882504E-2</v>
      </c>
      <c r="AD37" s="86"/>
      <c r="AE37" s="87">
        <f t="shared" si="3"/>
        <v>0.19775485196223497</v>
      </c>
      <c r="AF37" s="87">
        <f t="shared" si="0"/>
        <v>0.15624417458558351</v>
      </c>
      <c r="AG37" s="87">
        <f t="shared" si="0"/>
        <v>0.25076924524638244</v>
      </c>
      <c r="AI37" s="29">
        <v>0.15</v>
      </c>
    </row>
    <row r="38" spans="2:35" ht="18.95" customHeight="1" thickBot="1" x14ac:dyDescent="0.3">
      <c r="P38" s="31"/>
      <c r="Q38" s="31" t="s">
        <v>29</v>
      </c>
      <c r="R38" s="78">
        <v>0</v>
      </c>
      <c r="S38" s="59">
        <f t="shared" si="16"/>
        <v>0</v>
      </c>
      <c r="T38" s="59">
        <f t="shared" si="16"/>
        <v>0</v>
      </c>
      <c r="U38" s="59">
        <f t="shared" si="16"/>
        <v>0</v>
      </c>
      <c r="V38" s="59">
        <f t="shared" si="16"/>
        <v>1</v>
      </c>
      <c r="W38" s="81">
        <v>0</v>
      </c>
      <c r="Z38" s="2">
        <v>31</v>
      </c>
      <c r="AA38" s="85">
        <v>5.6432614266770154E-2</v>
      </c>
      <c r="AB38" s="85">
        <f t="shared" si="1"/>
        <v>6.4897506406785668E-2</v>
      </c>
      <c r="AC38" s="85">
        <f t="shared" si="2"/>
        <v>4.7967722126754632E-2</v>
      </c>
      <c r="AD38" s="86"/>
      <c r="AE38" s="87">
        <f t="shared" si="3"/>
        <v>0.18742395170281836</v>
      </c>
      <c r="AF38" s="87">
        <f t="shared" si="0"/>
        <v>0.14693044453029666</v>
      </c>
      <c r="AG38" s="87">
        <f t="shared" si="0"/>
        <v>0.23954596238870959</v>
      </c>
      <c r="AI38" s="29">
        <v>0.15</v>
      </c>
    </row>
    <row r="39" spans="2:35" ht="18.95" customHeight="1" x14ac:dyDescent="0.25">
      <c r="B39" s="5"/>
      <c r="C39" s="2" t="s">
        <v>5</v>
      </c>
      <c r="D39" s="127" t="s">
        <v>14</v>
      </c>
      <c r="E39" s="128"/>
      <c r="F39" s="128"/>
      <c r="G39" s="128"/>
      <c r="H39" s="128"/>
      <c r="I39" s="129"/>
      <c r="K39" s="130" t="s">
        <v>20</v>
      </c>
      <c r="P39" s="31"/>
      <c r="Q39" s="31" t="s">
        <v>30</v>
      </c>
      <c r="R39" s="77">
        <v>0</v>
      </c>
      <c r="S39" s="58">
        <f t="shared" si="16"/>
        <v>0</v>
      </c>
      <c r="T39" s="58">
        <f t="shared" si="16"/>
        <v>0</v>
      </c>
      <c r="U39" s="58">
        <f t="shared" si="16"/>
        <v>0</v>
      </c>
      <c r="V39" s="58">
        <f t="shared" si="16"/>
        <v>1</v>
      </c>
      <c r="W39" s="80">
        <v>0</v>
      </c>
      <c r="Z39" s="2">
        <v>32</v>
      </c>
      <c r="AA39" s="85">
        <v>5.6390478373331998E-2</v>
      </c>
      <c r="AB39" s="85">
        <f t="shared" si="1"/>
        <v>6.4849050129331787E-2</v>
      </c>
      <c r="AC39" s="85">
        <f t="shared" si="2"/>
        <v>4.7931906617332196E-2</v>
      </c>
      <c r="AD39" s="86"/>
      <c r="AE39" s="87">
        <f t="shared" si="3"/>
        <v>0.17763516340862714</v>
      </c>
      <c r="AF39" s="87">
        <f t="shared" si="0"/>
        <v>0.13817405192945631</v>
      </c>
      <c r="AG39" s="87">
        <f t="shared" si="0"/>
        <v>0.22882764760026253</v>
      </c>
      <c r="AI39" s="29">
        <v>0.15</v>
      </c>
    </row>
    <row r="40" spans="2:35" ht="18.95" customHeight="1" x14ac:dyDescent="0.25">
      <c r="B40" s="3"/>
      <c r="C40" s="4" t="s">
        <v>1</v>
      </c>
      <c r="D40" s="6" t="s">
        <v>0</v>
      </c>
      <c r="E40" s="6" t="s">
        <v>13</v>
      </c>
      <c r="F40" s="6" t="s">
        <v>2</v>
      </c>
      <c r="G40" s="6" t="s">
        <v>3</v>
      </c>
      <c r="H40" s="6" t="s">
        <v>4</v>
      </c>
      <c r="I40" s="7" t="s">
        <v>6</v>
      </c>
      <c r="J40" s="8" t="s">
        <v>7</v>
      </c>
      <c r="K40" s="131"/>
      <c r="P40" s="31"/>
      <c r="Q40" s="31" t="s">
        <v>31</v>
      </c>
      <c r="R40" s="78">
        <v>0</v>
      </c>
      <c r="S40" s="59">
        <f t="shared" si="16"/>
        <v>0</v>
      </c>
      <c r="T40" s="59">
        <f t="shared" si="16"/>
        <v>0</v>
      </c>
      <c r="U40" s="59">
        <f t="shared" si="16"/>
        <v>0</v>
      </c>
      <c r="V40" s="59">
        <f t="shared" si="16"/>
        <v>1</v>
      </c>
      <c r="W40" s="81">
        <v>0</v>
      </c>
      <c r="Z40" s="2">
        <v>33</v>
      </c>
      <c r="AA40" s="85">
        <v>5.6350551727766485E-2</v>
      </c>
      <c r="AB40" s="85">
        <f t="shared" si="1"/>
        <v>6.4803134486931452E-2</v>
      </c>
      <c r="AC40" s="85">
        <f t="shared" si="2"/>
        <v>4.7897968968601511E-2</v>
      </c>
      <c r="AD40" s="86"/>
      <c r="AE40" s="87">
        <f t="shared" si="3"/>
        <v>0.16835962003191532</v>
      </c>
      <c r="AF40" s="87">
        <f t="shared" si="0"/>
        <v>0.12994125901258696</v>
      </c>
      <c r="AG40" s="87">
        <f t="shared" si="0"/>
        <v>0.21859113503844249</v>
      </c>
      <c r="AI40" s="29">
        <v>0.15</v>
      </c>
    </row>
    <row r="41" spans="2:35" ht="18.95" customHeight="1" thickBot="1" x14ac:dyDescent="0.3">
      <c r="B41" s="25">
        <v>20240331</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0</v>
      </c>
      <c r="V41" s="59">
        <f t="shared" si="16"/>
        <v>1</v>
      </c>
      <c r="W41" s="81">
        <v>0</v>
      </c>
      <c r="Z41" s="2">
        <v>34</v>
      </c>
      <c r="AA41" s="85">
        <v>5.6312684276404568E-2</v>
      </c>
      <c r="AB41" s="85">
        <f t="shared" si="1"/>
        <v>6.475958691786525E-2</v>
      </c>
      <c r="AC41" s="85">
        <f t="shared" si="2"/>
        <v>4.7865781634943878E-2</v>
      </c>
      <c r="AD41" s="86"/>
      <c r="AE41" s="87">
        <f t="shared" si="3"/>
        <v>0.15957006509398686</v>
      </c>
      <c r="AF41" s="87">
        <f t="shared" si="0"/>
        <v>0.12220044034362906</v>
      </c>
      <c r="AG41" s="87">
        <f t="shared" si="0"/>
        <v>0.20881439668194351</v>
      </c>
      <c r="AI41" s="29">
        <v>0.15</v>
      </c>
    </row>
    <row r="42" spans="2:35" ht="18.95" customHeight="1" x14ac:dyDescent="0.25">
      <c r="B42" s="9">
        <v>1</v>
      </c>
      <c r="C42" s="32">
        <v>6.75</v>
      </c>
      <c r="D42" s="16">
        <v>4.9779999999999998</v>
      </c>
      <c r="E42" s="16">
        <v>2.3930000000000007</v>
      </c>
      <c r="F42" s="17">
        <v>3.7320000000000002</v>
      </c>
      <c r="G42" s="17">
        <v>4.593</v>
      </c>
      <c r="H42" s="17">
        <v>1.359</v>
      </c>
      <c r="I42" s="17">
        <f>IF(  ABS( MAX( D42:H42 ) )  &gt;  ABS(  MIN(D42:H42 ) ),
                                                 (  SUM(D42:H42) - ABS( MAX(D42:H42) ) ) / 4,
                                                  (  SUM(D42:H42) +  ABS( MIN(D42:H42)  )  )   / 4 )</f>
        <v>3.01925</v>
      </c>
      <c r="J42" s="18">
        <f xml:space="preserve"> IF( I42 &gt; 0, MAX( -$K$3, -I42*$K$4 ), MIN( $K$3, -I42*$K$4 )  )</f>
        <v>-0.60385</v>
      </c>
      <c r="K42" s="12">
        <f>C42+J42</f>
        <v>6.1461500000000004</v>
      </c>
      <c r="P42" s="31"/>
      <c r="Q42" s="31" t="s">
        <v>33</v>
      </c>
      <c r="R42" s="78">
        <v>0</v>
      </c>
      <c r="S42" s="59">
        <f t="shared" si="16"/>
        <v>0</v>
      </c>
      <c r="T42" s="59">
        <f t="shared" si="16"/>
        <v>0</v>
      </c>
      <c r="U42" s="59">
        <f t="shared" si="16"/>
        <v>0</v>
      </c>
      <c r="V42" s="59">
        <f t="shared" si="16"/>
        <v>1</v>
      </c>
      <c r="W42" s="81">
        <v>0</v>
      </c>
      <c r="Z42" s="2">
        <v>35</v>
      </c>
      <c r="AA42" s="85">
        <v>5.6276737272406896E-2</v>
      </c>
      <c r="AB42" s="85">
        <f t="shared" si="1"/>
        <v>6.4718247863267922E-2</v>
      </c>
      <c r="AC42" s="85">
        <f t="shared" si="2"/>
        <v>4.7835226681545863E-2</v>
      </c>
      <c r="AD42" s="86"/>
      <c r="AE42" s="87">
        <f t="shared" si="3"/>
        <v>0.1512407500979108</v>
      </c>
      <c r="AF42" s="87">
        <f t="shared" si="0"/>
        <v>0.11492193793937684</v>
      </c>
      <c r="AG42" s="87">
        <f t="shared" si="0"/>
        <v>0.19947647397252477</v>
      </c>
      <c r="AI42" s="29">
        <v>0.15</v>
      </c>
    </row>
    <row r="43" spans="2:35" ht="18.95" customHeight="1" thickBot="1" x14ac:dyDescent="0.3">
      <c r="B43" s="10">
        <v>2</v>
      </c>
      <c r="C43" s="33">
        <v>6.4329999999999998</v>
      </c>
      <c r="D43" s="19">
        <v>4.6609999999999996</v>
      </c>
      <c r="E43" s="15">
        <v>2.4340000000000002</v>
      </c>
      <c r="F43" s="15">
        <v>3.3619999999999997</v>
      </c>
      <c r="G43" s="15">
        <v>4.3579999999999997</v>
      </c>
      <c r="H43" s="15">
        <v>1.58</v>
      </c>
      <c r="I43" s="15">
        <f t="shared" ref="I43:I45" si="17">IF(  ABS( MAX( D43:H43 ) )  &gt;  ABS(  MIN(D43:H43 ) ),
                                                 (  SUM(D43:H43) - ABS( MAX(D43:H43) ) ) / 4,
                                                  (  SUM(D43:H43) +  ABS( MIN(D43:H43)  )  )   / 4 )</f>
        <v>2.9334999999999991</v>
      </c>
      <c r="J43" s="20">
        <f t="shared" ref="J43:J45" si="18" xml:space="preserve"> IF( I43 &gt; 0, MAX( -$K$3, -I43*$K$4 ), MIN( $K$3, -I43*$K$4 )  )</f>
        <v>-0.58669999999999989</v>
      </c>
      <c r="K43" s="13">
        <f t="shared" ref="K43:K51" si="19">C43+J43</f>
        <v>5.8463000000000003</v>
      </c>
      <c r="P43" s="31"/>
      <c r="Q43" s="31" t="s">
        <v>34</v>
      </c>
      <c r="R43" s="79">
        <v>0</v>
      </c>
      <c r="S43" s="60">
        <f t="shared" si="16"/>
        <v>0</v>
      </c>
      <c r="T43" s="60">
        <f t="shared" si="16"/>
        <v>0</v>
      </c>
      <c r="U43" s="60">
        <f t="shared" si="16"/>
        <v>0</v>
      </c>
      <c r="V43" s="60">
        <f t="shared" si="16"/>
        <v>1</v>
      </c>
      <c r="W43" s="82">
        <v>0</v>
      </c>
      <c r="Z43" s="2">
        <v>36</v>
      </c>
      <c r="AA43" s="85">
        <v>5.6242582465187541E-2</v>
      </c>
      <c r="AB43" s="85">
        <f t="shared" si="1"/>
        <v>6.4678969834965669E-2</v>
      </c>
      <c r="AC43" s="85">
        <f t="shared" si="2"/>
        <v>4.7806195095409405E-2</v>
      </c>
      <c r="AD43" s="86"/>
      <c r="AE43" s="87">
        <f t="shared" si="3"/>
        <v>0.14334734058898149</v>
      </c>
      <c r="AF43" s="87">
        <f t="shared" si="0"/>
        <v>0.10807792853312115</v>
      </c>
      <c r="AG43" s="87">
        <f t="shared" si="0"/>
        <v>0.19055741550535704</v>
      </c>
      <c r="AI43" s="29">
        <v>0.15</v>
      </c>
    </row>
    <row r="44" spans="2:35" ht="18.95" customHeight="1" x14ac:dyDescent="0.25">
      <c r="B44" s="10">
        <v>3</v>
      </c>
      <c r="C44" s="33">
        <v>6.3639999999999999</v>
      </c>
      <c r="D44" s="19">
        <v>4.5410000000000004</v>
      </c>
      <c r="E44" s="15">
        <v>2.5859999999999999</v>
      </c>
      <c r="F44" s="15">
        <v>3.1999999999999997</v>
      </c>
      <c r="G44" s="15">
        <v>4.2729999999999997</v>
      </c>
      <c r="H44" s="15">
        <v>1.7749999999999995</v>
      </c>
      <c r="I44" s="15">
        <f t="shared" si="17"/>
        <v>2.9584999999999999</v>
      </c>
      <c r="J44" s="20">
        <f t="shared" si="18"/>
        <v>-0.5917</v>
      </c>
      <c r="K44" s="13">
        <f t="shared" si="19"/>
        <v>5.7722999999999995</v>
      </c>
      <c r="Z44" s="2">
        <v>37</v>
      </c>
      <c r="AA44" s="85">
        <v>5.6210101322647255E-2</v>
      </c>
      <c r="AB44" s="85">
        <f t="shared" si="1"/>
        <v>6.4641616521044332E-2</v>
      </c>
      <c r="AC44" s="85">
        <f t="shared" si="2"/>
        <v>4.7778586124250164E-2</v>
      </c>
      <c r="AD44" s="86"/>
      <c r="AE44" s="87">
        <f t="shared" si="3"/>
        <v>0.13586682982617623</v>
      </c>
      <c r="AF44" s="87">
        <f t="shared" si="0"/>
        <v>0.1016423016122754</v>
      </c>
      <c r="AG44" s="87">
        <f t="shared" si="0"/>
        <v>0.18203821998541125</v>
      </c>
      <c r="AI44" s="29">
        <v>0.15</v>
      </c>
    </row>
    <row r="45" spans="2:35" ht="18.95" customHeight="1" x14ac:dyDescent="0.25">
      <c r="B45" s="10">
        <v>4</v>
      </c>
      <c r="C45" s="33">
        <v>6.3280000000000003</v>
      </c>
      <c r="D45" s="19">
        <v>4.4320000000000004</v>
      </c>
      <c r="E45" s="15">
        <v>2.6640000000000006</v>
      </c>
      <c r="F45" s="15">
        <v>3.0630000000000006</v>
      </c>
      <c r="G45" s="15">
        <v>4.1740000000000004</v>
      </c>
      <c r="H45" s="15">
        <v>1.9140000000000006</v>
      </c>
      <c r="I45" s="15">
        <f t="shared" si="17"/>
        <v>2.9537500000000008</v>
      </c>
      <c r="J45" s="20">
        <f t="shared" si="18"/>
        <v>-0.59075000000000022</v>
      </c>
      <c r="K45" s="13">
        <f t="shared" si="19"/>
        <v>5.7372500000000004</v>
      </c>
      <c r="Q45" s="64"/>
      <c r="R45" s="64" t="s">
        <v>39</v>
      </c>
      <c r="Z45" s="2">
        <v>38</v>
      </c>
      <c r="AA45" s="85">
        <v>5.6179184292928896E-2</v>
      </c>
      <c r="AB45" s="85">
        <f t="shared" si="1"/>
        <v>6.4606061936868228E-2</v>
      </c>
      <c r="AC45" s="85">
        <f t="shared" si="2"/>
        <v>4.7752306648989558E-2</v>
      </c>
      <c r="AD45" s="86"/>
      <c r="AE45" s="87">
        <f t="shared" si="3"/>
        <v>0.12877745918594954</v>
      </c>
      <c r="AF45" s="87">
        <f t="shared" si="0"/>
        <v>9.559054705979457E-2</v>
      </c>
      <c r="AG45" s="87">
        <f t="shared" si="0"/>
        <v>0.17390078378979998</v>
      </c>
      <c r="AI45" s="29">
        <v>0.15</v>
      </c>
    </row>
    <row r="46" spans="2:35" ht="18.95" customHeight="1" thickBot="1" x14ac:dyDescent="0.3">
      <c r="B46" s="10">
        <v>5</v>
      </c>
      <c r="C46" s="34">
        <v>6.3280000000000003</v>
      </c>
      <c r="D46" s="21">
        <v>4.359</v>
      </c>
      <c r="E46" s="22">
        <v>2.7280000000000006</v>
      </c>
      <c r="F46" s="22">
        <v>2.9780000000000002</v>
      </c>
      <c r="G46" s="22">
        <v>4.0940000000000003</v>
      </c>
      <c r="H46" s="22">
        <v>2.0180000000000007</v>
      </c>
      <c r="I46" s="22">
        <f t="shared" ref="I46:I51" si="20">IF(  ABS( MAX( D46:H46 ) )  &gt;  ABS(  MIN(D46:H46 ) ),
                                                 (  SUM(D46:H46) - ABS( MAX(D46:H46) ) ) / 4,
                                                  (  SUM(D46:H46) +  ABS( MIN(D46:H46)  )  )   / 4 )</f>
        <v>2.9545000000000008</v>
      </c>
      <c r="J46" s="23">
        <f t="shared" ref="J46:J51" si="21" xml:space="preserve"> IF( I46 &gt; 0, MAX( -$K$3, -I46*$K$4 ), MIN( $K$3, -I46*$K$4 )  )</f>
        <v>-0.5909000000000002</v>
      </c>
      <c r="K46" s="41">
        <f t="shared" si="19"/>
        <v>5.7370999999999999</v>
      </c>
      <c r="R46" s="2"/>
      <c r="S46" s="2"/>
      <c r="T46" s="2"/>
      <c r="U46" s="83" t="str">
        <f>G3</f>
        <v> End-Baishakh (2081)</v>
      </c>
      <c r="V46" s="63">
        <f>W7-15</f>
        <v>20240516</v>
      </c>
      <c r="W46" s="2"/>
      <c r="Z46" s="2">
        <v>39</v>
      </c>
      <c r="AA46" s="85">
        <v>5.6149730109385843E-2</v>
      </c>
      <c r="AB46" s="85">
        <f t="shared" si="1"/>
        <v>6.4572189625793711E-2</v>
      </c>
      <c r="AC46" s="85">
        <f t="shared" si="2"/>
        <v>4.7727270592977968E-2</v>
      </c>
      <c r="AD46" s="86"/>
      <c r="AE46" s="87">
        <f t="shared" si="3"/>
        <v>0.12205864455119542</v>
      </c>
      <c r="AF46" s="87">
        <f t="shared" si="0"/>
        <v>8.9899651396303321E-2</v>
      </c>
      <c r="AG46" s="87">
        <f t="shared" si="0"/>
        <v>0.16612785257826398</v>
      </c>
      <c r="AI46" s="29">
        <v>0.15</v>
      </c>
    </row>
    <row r="47" spans="2:35" ht="18.95" customHeight="1" x14ac:dyDescent="0.25">
      <c r="B47" s="10">
        <v>6</v>
      </c>
      <c r="C47" s="33">
        <v>6.3240000000000007</v>
      </c>
      <c r="D47" s="19">
        <v>4.2960000000000012</v>
      </c>
      <c r="E47" s="15">
        <v>2.7610000000000006</v>
      </c>
      <c r="F47" s="15">
        <v>2.9020000000000006</v>
      </c>
      <c r="G47" s="15">
        <v>4.0060000000000002</v>
      </c>
      <c r="H47" s="15">
        <v>2.0750000000000011</v>
      </c>
      <c r="I47" s="39">
        <f t="shared" si="20"/>
        <v>2.9360000000000013</v>
      </c>
      <c r="J47" s="20">
        <f t="shared" si="21"/>
        <v>-0.58720000000000028</v>
      </c>
      <c r="K47" s="40">
        <f t="shared" si="19"/>
        <v>5.7368000000000006</v>
      </c>
      <c r="P47" s="31"/>
      <c r="Q47" s="31" t="s">
        <v>25</v>
      </c>
      <c r="R47" s="70">
        <v>0</v>
      </c>
      <c r="S47" s="65">
        <v>0</v>
      </c>
      <c r="T47" s="65">
        <v>0</v>
      </c>
      <c r="U47" s="66">
        <v>0</v>
      </c>
      <c r="V47" s="93">
        <f>IF(  V34 = 0,  V8,  AVERAGE(U8:W8)  )</f>
        <v>6.2969500000000012E-2</v>
      </c>
      <c r="W47" s="73">
        <v>0</v>
      </c>
      <c r="Z47" s="2">
        <v>40</v>
      </c>
      <c r="AA47" s="85">
        <v>5.6121645140336351E-2</v>
      </c>
      <c r="AB47" s="85">
        <f t="shared" si="1"/>
        <v>6.4539891911386801E-2</v>
      </c>
      <c r="AC47" s="85">
        <f t="shared" si="2"/>
        <v>4.7703398369285895E-2</v>
      </c>
      <c r="AD47" s="86"/>
      <c r="AE47" s="87">
        <f t="shared" si="3"/>
        <v>0.11569090804754148</v>
      </c>
      <c r="AF47" s="87">
        <f t="shared" si="0"/>
        <v>8.4548001759026825E-2</v>
      </c>
      <c r="AG47" s="87">
        <f t="shared" si="0"/>
        <v>0.15870297647909781</v>
      </c>
      <c r="AI47" s="29">
        <v>0.15</v>
      </c>
    </row>
    <row r="48" spans="2:35" ht="18.95" customHeight="1" x14ac:dyDescent="0.25">
      <c r="B48" s="10">
        <v>7</v>
      </c>
      <c r="C48" s="33">
        <v>6.3100000000000005</v>
      </c>
      <c r="D48" s="19">
        <v>4.2310000000000008</v>
      </c>
      <c r="E48" s="15">
        <v>2.7670000000000003</v>
      </c>
      <c r="F48" s="15">
        <v>2.8290000000000006</v>
      </c>
      <c r="G48" s="15">
        <v>3.9120000000000004</v>
      </c>
      <c r="H48" s="15">
        <v>2.0990000000000002</v>
      </c>
      <c r="I48" s="15">
        <f t="shared" si="20"/>
        <v>2.9017500000000007</v>
      </c>
      <c r="J48" s="20">
        <f t="shared" si="21"/>
        <v>-0.58035000000000014</v>
      </c>
      <c r="K48" s="13">
        <f t="shared" si="19"/>
        <v>5.7296500000000004</v>
      </c>
      <c r="P48" s="31"/>
      <c r="Q48" s="31" t="s">
        <v>26</v>
      </c>
      <c r="R48" s="71">
        <v>0</v>
      </c>
      <c r="S48" s="67">
        <v>0</v>
      </c>
      <c r="T48" s="67">
        <v>0</v>
      </c>
      <c r="U48" s="68">
        <v>0</v>
      </c>
      <c r="V48" s="94">
        <f t="shared" ref="V48:V56" si="22">IF(  V35 = 0,  V9,  AVERAGE(U9:W9)  )</f>
        <v>5.9728499999999997E-2</v>
      </c>
      <c r="W48" s="74">
        <v>0</v>
      </c>
      <c r="Z48" s="2">
        <v>41</v>
      </c>
      <c r="AA48" s="85">
        <v>5.6094842783688259E-2</v>
      </c>
      <c r="AB48" s="85">
        <f t="shared" si="1"/>
        <v>6.4509069201241498E-2</v>
      </c>
      <c r="AC48" s="85">
        <f t="shared" si="2"/>
        <v>4.768061636613502E-2</v>
      </c>
      <c r="AD48" s="86"/>
      <c r="AE48" s="87">
        <f t="shared" si="3"/>
        <v>0.10965581458032635</v>
      </c>
      <c r="AF48" s="87">
        <f t="shared" si="0"/>
        <v>7.9515296869880403E-2</v>
      </c>
      <c r="AG48" s="87">
        <f t="shared" si="0"/>
        <v>0.15161046844895137</v>
      </c>
      <c r="AI48" s="29">
        <v>0.15</v>
      </c>
    </row>
    <row r="49" spans="2:35" ht="18.95" customHeight="1" x14ac:dyDescent="0.25">
      <c r="B49" s="10">
        <v>8</v>
      </c>
      <c r="C49" s="33">
        <v>6.2920000000000007</v>
      </c>
      <c r="D49" s="19">
        <v>4.1620000000000008</v>
      </c>
      <c r="E49" s="15">
        <v>2.7580000000000005</v>
      </c>
      <c r="F49" s="15">
        <v>2.7640000000000007</v>
      </c>
      <c r="G49" s="15">
        <v>3.8210000000000006</v>
      </c>
      <c r="H49" s="15">
        <v>2.1060000000000008</v>
      </c>
      <c r="I49" s="15">
        <f t="shared" si="20"/>
        <v>2.8622500000000008</v>
      </c>
      <c r="J49" s="20">
        <f t="shared" si="21"/>
        <v>-0.57245000000000024</v>
      </c>
      <c r="K49" s="13">
        <f t="shared" si="19"/>
        <v>5.7195500000000008</v>
      </c>
      <c r="P49" s="31"/>
      <c r="Q49" s="31" t="s">
        <v>27</v>
      </c>
      <c r="R49" s="71">
        <v>0</v>
      </c>
      <c r="S49" s="67">
        <v>0</v>
      </c>
      <c r="T49" s="67">
        <v>0</v>
      </c>
      <c r="U49" s="68">
        <v>0</v>
      </c>
      <c r="V49" s="94">
        <f t="shared" si="22"/>
        <v>5.9064833333333337E-2</v>
      </c>
      <c r="W49" s="74">
        <v>0</v>
      </c>
      <c r="Z49" s="2">
        <v>42</v>
      </c>
      <c r="AA49" s="85">
        <v>5.6069242905502303E-2</v>
      </c>
      <c r="AB49" s="85">
        <f t="shared" si="1"/>
        <v>6.4479629341327643E-2</v>
      </c>
      <c r="AC49" s="85">
        <f t="shared" si="2"/>
        <v>4.7658856469676956E-2</v>
      </c>
      <c r="AD49" s="86"/>
      <c r="AE49" s="87">
        <f t="shared" si="3"/>
        <v>0.10393591270172674</v>
      </c>
      <c r="AF49" s="87">
        <f t="shared" si="0"/>
        <v>7.4782464342484742E-2</v>
      </c>
      <c r="AG49" s="87">
        <f t="shared" si="0"/>
        <v>0.14483536546427334</v>
      </c>
      <c r="AI49" s="29">
        <v>0.15</v>
      </c>
    </row>
    <row r="50" spans="2:35" ht="18.95" customHeight="1" x14ac:dyDescent="0.25">
      <c r="B50" s="10">
        <v>9</v>
      </c>
      <c r="C50" s="33">
        <v>6.2720000000000002</v>
      </c>
      <c r="D50" s="19">
        <v>4.09</v>
      </c>
      <c r="E50" s="15">
        <v>2.7370000000000001</v>
      </c>
      <c r="F50" s="15">
        <v>2.7030000000000003</v>
      </c>
      <c r="G50" s="15">
        <v>3.7360000000000002</v>
      </c>
      <c r="H50" s="15">
        <v>2.1000000000000005</v>
      </c>
      <c r="I50" s="15">
        <f t="shared" si="20"/>
        <v>2.8190000000000008</v>
      </c>
      <c r="J50" s="20">
        <f t="shared" si="21"/>
        <v>-0.56380000000000019</v>
      </c>
      <c r="K50" s="13">
        <f t="shared" si="19"/>
        <v>5.7081999999999997</v>
      </c>
      <c r="P50" s="31"/>
      <c r="Q50" s="31" t="s">
        <v>28</v>
      </c>
      <c r="R50" s="71">
        <v>0</v>
      </c>
      <c r="S50" s="67">
        <v>0</v>
      </c>
      <c r="T50" s="67">
        <v>0</v>
      </c>
      <c r="U50" s="68">
        <v>0</v>
      </c>
      <c r="V50" s="94">
        <f t="shared" si="22"/>
        <v>5.8737000000000004E-2</v>
      </c>
      <c r="W50" s="74">
        <v>0</v>
      </c>
      <c r="Z50" s="2">
        <v>43</v>
      </c>
      <c r="AA50" s="85">
        <v>5.6044771320889586E-2</v>
      </c>
      <c r="AB50" s="85">
        <f t="shared" si="1"/>
        <v>6.4451487019023021E-2</v>
      </c>
      <c r="AC50" s="85">
        <f t="shared" si="2"/>
        <v>4.7638055622756144E-2</v>
      </c>
      <c r="AD50" s="86"/>
      <c r="AE50" s="87">
        <f t="shared" si="3"/>
        <v>9.8514679401171062E-2</v>
      </c>
      <c r="AF50" s="87">
        <f t="shared" si="0"/>
        <v>7.0331583759693228E-2</v>
      </c>
      <c r="AG50" s="87">
        <f t="shared" si="0"/>
        <v>0.13836339225179323</v>
      </c>
      <c r="AI50" s="29">
        <v>0.15</v>
      </c>
    </row>
    <row r="51" spans="2:35" ht="18.95" customHeight="1" thickBot="1" x14ac:dyDescent="0.3">
      <c r="B51" s="11">
        <v>10</v>
      </c>
      <c r="C51" s="34">
        <v>6.2489999999999997</v>
      </c>
      <c r="D51" s="21">
        <v>4.0109999999999992</v>
      </c>
      <c r="E51" s="22">
        <v>2.7049999999999996</v>
      </c>
      <c r="F51" s="22">
        <v>2.6469999999999994</v>
      </c>
      <c r="G51" s="22">
        <v>3.6559999999999997</v>
      </c>
      <c r="H51" s="22">
        <v>2.0869999999999997</v>
      </c>
      <c r="I51" s="22">
        <f t="shared" si="20"/>
        <v>2.7737499999999997</v>
      </c>
      <c r="J51" s="23">
        <f t="shared" si="21"/>
        <v>-0.55474999999999997</v>
      </c>
      <c r="K51" s="14">
        <f t="shared" si="19"/>
        <v>5.6942499999999994</v>
      </c>
      <c r="P51" s="31"/>
      <c r="Q51" s="31" t="s">
        <v>29</v>
      </c>
      <c r="R51" s="71">
        <v>0</v>
      </c>
      <c r="S51" s="67">
        <v>0</v>
      </c>
      <c r="T51" s="67">
        <v>0</v>
      </c>
      <c r="U51" s="68">
        <v>0</v>
      </c>
      <c r="V51" s="94">
        <f>IF(  V38 = 0,  V12,  AVERAGE(U12:W12)  )</f>
        <v>5.8715999999999997E-2</v>
      </c>
      <c r="W51" s="74">
        <v>0</v>
      </c>
      <c r="Z51" s="2">
        <v>44</v>
      </c>
      <c r="AA51" s="85">
        <v>5.602135931520591E-2</v>
      </c>
      <c r="AB51" s="85">
        <f t="shared" si="1"/>
        <v>6.4424563212486796E-2</v>
      </c>
      <c r="AC51" s="85">
        <f t="shared" si="2"/>
        <v>4.7618155417925023E-2</v>
      </c>
      <c r="AD51" s="86"/>
      <c r="AE51" s="87">
        <f t="shared" si="3"/>
        <v>9.3376468465593526E-2</v>
      </c>
      <c r="AF51" s="87">
        <f t="shared" si="0"/>
        <v>6.6145815022262924E-2</v>
      </c>
      <c r="AG51" s="87">
        <f t="shared" si="0"/>
        <v>0.13218092730697337</v>
      </c>
      <c r="AI51" s="29">
        <v>0.15</v>
      </c>
    </row>
    <row r="52" spans="2:35" ht="18.95" customHeight="1" x14ac:dyDescent="0.25">
      <c r="P52" s="31"/>
      <c r="Q52" s="31" t="s">
        <v>30</v>
      </c>
      <c r="R52" s="70">
        <v>0</v>
      </c>
      <c r="S52" s="65">
        <v>0</v>
      </c>
      <c r="T52" s="65">
        <v>0</v>
      </c>
      <c r="U52" s="65">
        <v>0</v>
      </c>
      <c r="V52" s="43">
        <f t="shared" si="22"/>
        <v>5.8685500000000002E-2</v>
      </c>
      <c r="W52" s="73">
        <v>0</v>
      </c>
      <c r="Z52" s="2">
        <v>45</v>
      </c>
      <c r="AA52" s="85">
        <v>5.5998943203262819E-2</v>
      </c>
      <c r="AB52" s="85">
        <f t="shared" si="1"/>
        <v>6.4398784683752236E-2</v>
      </c>
      <c r="AC52" s="85">
        <f t="shared" si="2"/>
        <v>4.7599101722773395E-2</v>
      </c>
      <c r="AD52" s="86"/>
      <c r="AE52" s="87">
        <f t="shared" si="3"/>
        <v>8.8506462100942887E-2</v>
      </c>
      <c r="AF52" s="87">
        <f t="shared" si="0"/>
        <v>6.2209331527705691E-2</v>
      </c>
      <c r="AG52" s="87">
        <f t="shared" si="0"/>
        <v>0.12627497098411711</v>
      </c>
      <c r="AI52" s="29">
        <v>0.15</v>
      </c>
    </row>
    <row r="53" spans="2:35" ht="18.95" customHeight="1" x14ac:dyDescent="0.25">
      <c r="P53" s="31"/>
      <c r="Q53" s="31" t="s">
        <v>31</v>
      </c>
      <c r="R53" s="71">
        <v>0</v>
      </c>
      <c r="S53" s="67">
        <v>0</v>
      </c>
      <c r="T53" s="67">
        <v>0</v>
      </c>
      <c r="U53" s="67">
        <v>0</v>
      </c>
      <c r="V53" s="44">
        <f t="shared" si="22"/>
        <v>5.8588333333333333E-2</v>
      </c>
      <c r="W53" s="74">
        <v>0</v>
      </c>
      <c r="Z53" s="2">
        <v>46</v>
      </c>
      <c r="AA53" s="85">
        <v>5.5977463924143045E-2</v>
      </c>
      <c r="AB53" s="85">
        <f t="shared" si="1"/>
        <v>6.4374083512764496E-2</v>
      </c>
      <c r="AC53" s="85">
        <f t="shared" si="2"/>
        <v>4.7580844335521587E-2</v>
      </c>
      <c r="AD53" s="86"/>
      <c r="AE53" s="87">
        <f t="shared" si="3"/>
        <v>8.3890625544241315E-2</v>
      </c>
      <c r="AF53" s="87">
        <f t="shared" si="0"/>
        <v>5.8507257788037371E-2</v>
      </c>
      <c r="AG53" s="87">
        <f t="shared" si="0"/>
        <v>0.12063311547108534</v>
      </c>
      <c r="AI53" s="29">
        <v>0.15</v>
      </c>
    </row>
    <row r="54" spans="2:35" ht="18.95" customHeight="1" x14ac:dyDescent="0.25">
      <c r="P54" s="31"/>
      <c r="Q54" s="31" t="s">
        <v>32</v>
      </c>
      <c r="R54" s="71">
        <v>0</v>
      </c>
      <c r="S54" s="67">
        <v>0</v>
      </c>
      <c r="T54" s="67">
        <v>0</v>
      </c>
      <c r="U54" s="67">
        <v>0</v>
      </c>
      <c r="V54" s="44">
        <f t="shared" si="22"/>
        <v>5.8455666666666663E-2</v>
      </c>
      <c r="W54" s="74">
        <v>0</v>
      </c>
      <c r="Z54" s="2">
        <v>47</v>
      </c>
      <c r="AA54" s="85">
        <v>5.595686666918831E-2</v>
      </c>
      <c r="AB54" s="85">
        <f t="shared" si="1"/>
        <v>6.4350396669566545E-2</v>
      </c>
      <c r="AC54" s="85">
        <f t="shared" si="2"/>
        <v>4.7563336668810061E-2</v>
      </c>
      <c r="AD54" s="86"/>
      <c r="AE54" s="87">
        <f t="shared" si="3"/>
        <v>7.9515664427441457E-2</v>
      </c>
      <c r="AF54" s="87">
        <f t="shared" si="0"/>
        <v>5.5025611137503025E-2</v>
      </c>
      <c r="AG54" s="87">
        <f t="shared" si="0"/>
        <v>0.11524351648604673</v>
      </c>
      <c r="AI54" s="29">
        <v>0.15</v>
      </c>
    </row>
    <row r="55" spans="2:35" ht="18.95" customHeight="1" x14ac:dyDescent="0.25">
      <c r="B55" s="104" t="s">
        <v>44</v>
      </c>
      <c r="C55" s="105"/>
      <c r="D55" s="105"/>
      <c r="E55" s="105"/>
      <c r="F55" s="105"/>
      <c r="G55" s="105"/>
      <c r="H55" s="105"/>
      <c r="I55" s="105"/>
      <c r="J55" s="105"/>
      <c r="K55" s="106"/>
      <c r="P55" s="31"/>
      <c r="Q55" s="31" t="s">
        <v>33</v>
      </c>
      <c r="R55" s="71">
        <v>0</v>
      </c>
      <c r="S55" s="67">
        <v>0</v>
      </c>
      <c r="T55" s="67">
        <v>0</v>
      </c>
      <c r="U55" s="67">
        <v>0</v>
      </c>
      <c r="V55" s="44">
        <f t="shared" si="22"/>
        <v>5.8307166666666667E-2</v>
      </c>
      <c r="W55" s="74">
        <v>0</v>
      </c>
      <c r="Z55" s="2">
        <v>48</v>
      </c>
      <c r="AA55" s="85">
        <v>5.5937100540750295E-2</v>
      </c>
      <c r="AB55" s="85">
        <f t="shared" si="1"/>
        <v>6.4327665621862831E-2</v>
      </c>
      <c r="AC55" s="85">
        <f t="shared" si="2"/>
        <v>4.7546535459637752E-2</v>
      </c>
      <c r="AD55" s="86"/>
      <c r="AE55" s="87">
        <f t="shared" si="3"/>
        <v>7.5368984681512916E-2</v>
      </c>
      <c r="AF55" s="87">
        <f t="shared" si="0"/>
        <v>5.1751247217728037E-2</v>
      </c>
      <c r="AG55" s="87">
        <f t="shared" si="0"/>
        <v>0.11009486655440602</v>
      </c>
      <c r="AI55" s="29">
        <v>0.15</v>
      </c>
    </row>
    <row r="56" spans="2:35" ht="18.95" customHeight="1" thickBot="1" x14ac:dyDescent="0.3">
      <c r="B56" s="107"/>
      <c r="C56" s="108"/>
      <c r="D56" s="108"/>
      <c r="E56" s="108"/>
      <c r="F56" s="108"/>
      <c r="G56" s="108"/>
      <c r="H56" s="108"/>
      <c r="I56" s="108"/>
      <c r="J56" s="108"/>
      <c r="K56" s="109"/>
      <c r="P56" s="31"/>
      <c r="Q56" s="31" t="s">
        <v>34</v>
      </c>
      <c r="R56" s="72">
        <v>0</v>
      </c>
      <c r="S56" s="69">
        <v>0</v>
      </c>
      <c r="T56" s="69">
        <v>0</v>
      </c>
      <c r="U56" s="69">
        <v>0</v>
      </c>
      <c r="V56" s="45">
        <f t="shared" si="22"/>
        <v>5.8139666666666666E-2</v>
      </c>
      <c r="W56" s="75">
        <v>0</v>
      </c>
      <c r="Z56" s="2">
        <v>49</v>
      </c>
      <c r="AA56" s="85">
        <v>5.5918118239375314E-2</v>
      </c>
      <c r="AB56" s="85">
        <f t="shared" si="1"/>
        <v>6.4305835975281611E-2</v>
      </c>
      <c r="AC56" s="85">
        <f t="shared" si="2"/>
        <v>4.7530400503469017E-2</v>
      </c>
      <c r="AD56" s="86"/>
      <c r="AE56" s="87">
        <f t="shared" si="3"/>
        <v>7.1438654792287892E-2</v>
      </c>
      <c r="AF56" s="87">
        <f t="shared" si="0"/>
        <v>4.8671808959028146E-2</v>
      </c>
      <c r="AG56" s="87">
        <f t="shared" si="0"/>
        <v>0.10517636974150793</v>
      </c>
      <c r="AI56" s="29">
        <v>0.15</v>
      </c>
    </row>
    <row r="57" spans="2:35" ht="18.95" customHeight="1" x14ac:dyDescent="0.25">
      <c r="B57" s="110"/>
      <c r="C57" s="111"/>
      <c r="D57" s="111"/>
      <c r="E57" s="111"/>
      <c r="F57" s="111"/>
      <c r="G57" s="111"/>
      <c r="H57" s="111"/>
      <c r="I57" s="111"/>
      <c r="J57" s="111"/>
      <c r="K57" s="112"/>
      <c r="Z57" s="2">
        <v>50</v>
      </c>
      <c r="AA57" s="85">
        <v>5.5899875777192021E-2</v>
      </c>
      <c r="AB57" s="85">
        <f t="shared" si="1"/>
        <v>6.4284857143770816E-2</v>
      </c>
      <c r="AC57" s="85">
        <f t="shared" si="2"/>
        <v>4.7514894410613219E-2</v>
      </c>
      <c r="AD57" s="86"/>
      <c r="AE57" s="87">
        <f t="shared" si="3"/>
        <v>6.7713370239372309E-2</v>
      </c>
      <c r="AF57" s="87">
        <f t="shared" si="0"/>
        <v>4.5775678803756097E-2</v>
      </c>
      <c r="AG57" s="87">
        <f t="shared" si="0"/>
        <v>0.10047771773144508</v>
      </c>
      <c r="AI57" s="29">
        <v>0.15</v>
      </c>
    </row>
    <row r="58" spans="2:35" ht="18.95" customHeight="1" x14ac:dyDescent="0.25">
      <c r="Z58" s="2" t="s">
        <v>36</v>
      </c>
      <c r="AA58" s="85">
        <v>5.5882332215397179E-2</v>
      </c>
      <c r="AB58" s="85">
        <f t="shared" si="1"/>
        <v>6.4264682047706745E-2</v>
      </c>
      <c r="AC58" s="85">
        <f t="shared" si="2"/>
        <v>4.7499982383087599E-2</v>
      </c>
      <c r="AD58" s="86"/>
      <c r="AE58" s="87">
        <f xml:space="preserve"> ( 1 +AA58 ) ^-($Z57 + 1  - 0.5)</f>
        <v>6.4182419966374596E-2</v>
      </c>
      <c r="AF58" s="87">
        <f xml:space="preserve"> ( 1 +AB58 ) ^-($Z57 + 1  - 0.5)</f>
        <v>4.3051933941102141E-2</v>
      </c>
      <c r="AG58" s="87">
        <f xml:space="preserve"> ( 1 +AC58 ) ^-($Z57 + 1  - 0.5)</f>
        <v>9.5989067154860899E-2</v>
      </c>
      <c r="AI58" s="29">
        <v>0.15</v>
      </c>
    </row>
    <row r="59" spans="2:35" ht="18.95" customHeight="1" x14ac:dyDescent="0.25">
      <c r="B59" s="92" t="str">
        <f>"Technical note on the calculation of the Nepali risk-free interest rates term structure at " &amp; G3</f>
        <v>Technical note on the calculation of the Nepali risk-free interest rates term structure at  End-Baishakh (2081)</v>
      </c>
      <c r="C59" s="88"/>
      <c r="D59" s="88"/>
      <c r="E59" s="88"/>
      <c r="F59" s="88"/>
      <c r="G59" s="88"/>
      <c r="H59" s="88"/>
      <c r="I59" s="88"/>
      <c r="J59" s="88"/>
      <c r="K59" s="89"/>
      <c r="AB59" s="84"/>
      <c r="AC59" s="84"/>
      <c r="AF59" s="84"/>
      <c r="AG59" s="84"/>
      <c r="AI59" s="84"/>
    </row>
    <row r="60" spans="2:35" ht="18.95" customHeight="1" x14ac:dyDescent="0.25">
      <c r="B60" s="90"/>
      <c r="C60" s="100"/>
      <c r="D60" s="100"/>
      <c r="E60" s="100"/>
      <c r="F60" s="100"/>
      <c r="G60" s="100"/>
      <c r="H60" s="100"/>
      <c r="I60" s="100"/>
      <c r="J60" s="100"/>
      <c r="K60" s="101"/>
      <c r="AB60" s="84"/>
      <c r="AC60" s="84"/>
      <c r="AF60" s="84"/>
      <c r="AG60" s="84"/>
      <c r="AI60" s="84"/>
    </row>
    <row r="61" spans="2:35" ht="18.95" customHeight="1" x14ac:dyDescent="0.25">
      <c r="B61" s="90"/>
      <c r="C61" s="113" t="s">
        <v>62</v>
      </c>
      <c r="D61" s="113"/>
      <c r="E61" s="113"/>
      <c r="F61" s="113"/>
      <c r="G61" s="113"/>
      <c r="H61" s="113"/>
      <c r="I61" s="113"/>
      <c r="J61" s="113"/>
      <c r="K61" s="114"/>
      <c r="AB61" s="84"/>
      <c r="AC61" s="84"/>
      <c r="AF61" s="84"/>
      <c r="AG61" s="84"/>
      <c r="AI61" s="84"/>
    </row>
    <row r="62" spans="2:35" ht="18.95" customHeight="1" x14ac:dyDescent="0.25">
      <c r="B62" s="90"/>
      <c r="C62" s="113"/>
      <c r="D62" s="113"/>
      <c r="E62" s="113"/>
      <c r="F62" s="113"/>
      <c r="G62" s="113"/>
      <c r="H62" s="113"/>
      <c r="I62" s="113"/>
      <c r="J62" s="113"/>
      <c r="K62" s="114"/>
      <c r="AB62" s="84"/>
      <c r="AC62" s="84"/>
      <c r="AF62" s="84"/>
      <c r="AG62" s="84"/>
      <c r="AI62" s="84"/>
    </row>
    <row r="63" spans="2:35" ht="18.95" customHeight="1" x14ac:dyDescent="0.25">
      <c r="B63" s="90"/>
      <c r="C63" s="113"/>
      <c r="D63" s="113"/>
      <c r="E63" s="113"/>
      <c r="F63" s="113"/>
      <c r="G63" s="113"/>
      <c r="H63" s="113"/>
      <c r="I63" s="113"/>
      <c r="J63" s="113"/>
      <c r="K63" s="114"/>
      <c r="AB63" s="84"/>
      <c r="AC63" s="84"/>
      <c r="AF63" s="84"/>
      <c r="AG63" s="84"/>
      <c r="AI63" s="84"/>
    </row>
    <row r="64" spans="2:35" ht="18.95" customHeight="1" x14ac:dyDescent="0.25">
      <c r="B64" s="90"/>
      <c r="C64" s="113"/>
      <c r="D64" s="113"/>
      <c r="E64" s="113"/>
      <c r="F64" s="113"/>
      <c r="G64" s="113"/>
      <c r="H64" s="113"/>
      <c r="I64" s="113"/>
      <c r="J64" s="113"/>
      <c r="K64" s="114"/>
      <c r="AB64" s="84"/>
      <c r="AC64" s="84"/>
      <c r="AF64" s="84"/>
      <c r="AG64" s="84"/>
      <c r="AI64" s="84"/>
    </row>
    <row r="65" spans="2:35" ht="18.95" customHeight="1" x14ac:dyDescent="0.25">
      <c r="B65" s="90"/>
      <c r="C65" s="113"/>
      <c r="D65" s="113"/>
      <c r="E65" s="113"/>
      <c r="F65" s="113"/>
      <c r="G65" s="113"/>
      <c r="H65" s="113"/>
      <c r="I65" s="113"/>
      <c r="J65" s="113"/>
      <c r="K65" s="114"/>
      <c r="AB65" s="84"/>
      <c r="AC65" s="84"/>
      <c r="AF65" s="84"/>
      <c r="AG65" s="84"/>
      <c r="AI65" s="84"/>
    </row>
    <row r="66" spans="2:35" ht="18.95" customHeight="1" x14ac:dyDescent="0.25">
      <c r="B66" s="90"/>
      <c r="C66" s="113"/>
      <c r="D66" s="113"/>
      <c r="E66" s="113"/>
      <c r="F66" s="113"/>
      <c r="G66" s="113"/>
      <c r="H66" s="113"/>
      <c r="I66" s="113"/>
      <c r="J66" s="113"/>
      <c r="K66" s="114"/>
      <c r="AB66" s="84"/>
      <c r="AC66" s="84"/>
      <c r="AF66" s="84"/>
      <c r="AG66" s="84"/>
      <c r="AI66" s="84"/>
    </row>
    <row r="67" spans="2:35" ht="18.95" customHeight="1" x14ac:dyDescent="0.25">
      <c r="B67" s="90"/>
      <c r="C67" s="113"/>
      <c r="D67" s="113"/>
      <c r="E67" s="113"/>
      <c r="F67" s="113"/>
      <c r="G67" s="113"/>
      <c r="H67" s="113"/>
      <c r="I67" s="113"/>
      <c r="J67" s="113"/>
      <c r="K67" s="114"/>
      <c r="AB67" s="84"/>
      <c r="AC67" s="84"/>
      <c r="AF67" s="84"/>
      <c r="AG67" s="84"/>
      <c r="AI67" s="84"/>
    </row>
    <row r="68" spans="2:35" ht="18.95" customHeight="1" x14ac:dyDescent="0.25">
      <c r="B68" s="91"/>
      <c r="C68" s="102"/>
      <c r="D68" s="102"/>
      <c r="E68" s="102"/>
      <c r="F68" s="102"/>
      <c r="G68" s="102"/>
      <c r="H68" s="102"/>
      <c r="I68" s="102"/>
      <c r="J68" s="102"/>
      <c r="K68" s="103"/>
    </row>
    <row r="70" spans="2:35" ht="18.95" customHeight="1" x14ac:dyDescent="0.25">
      <c r="B70" s="115" t="s">
        <v>19</v>
      </c>
      <c r="C70" s="116"/>
      <c r="D70" s="116"/>
      <c r="E70" s="116"/>
      <c r="F70" s="116"/>
      <c r="G70" s="116"/>
      <c r="H70" s="116"/>
      <c r="I70" s="116"/>
      <c r="J70" s="116"/>
      <c r="K70" s="117"/>
    </row>
    <row r="71" spans="2:35" ht="18.95" customHeight="1" x14ac:dyDescent="0.25">
      <c r="B71" s="118"/>
      <c r="C71" s="119"/>
      <c r="D71" s="119"/>
      <c r="E71" s="119"/>
      <c r="F71" s="119"/>
      <c r="G71" s="119"/>
      <c r="H71" s="119"/>
      <c r="I71" s="119"/>
      <c r="J71" s="119"/>
      <c r="K71" s="120"/>
    </row>
    <row r="72" spans="2:35" ht="18.95" customHeight="1" x14ac:dyDescent="0.25">
      <c r="B72" s="121"/>
      <c r="C72" s="122"/>
      <c r="D72" s="122"/>
      <c r="E72" s="122"/>
      <c r="F72" s="122"/>
      <c r="G72" s="122"/>
      <c r="H72" s="122"/>
      <c r="I72" s="122"/>
      <c r="J72" s="122"/>
      <c r="K72" s="123"/>
    </row>
  </sheetData>
  <mergeCells count="23">
    <mergeCell ref="C61:K67"/>
    <mergeCell ref="B55:K5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AA2:AC2"/>
    <mergeCell ref="AE2:AG2"/>
    <mergeCell ref="AA3:AC3"/>
    <mergeCell ref="AE3:AG3"/>
    <mergeCell ref="Q4:W4"/>
    <mergeCell ref="AA4:AC4"/>
    <mergeCell ref="AE4:AG4"/>
  </mergeCells>
  <conditionalFormatting sqref="R47:V56">
    <cfRule type="expression" dxfId="3" priority="1">
      <formula>R34=1</formula>
    </cfRule>
  </conditionalFormatting>
  <conditionalFormatting sqref="S34:V43">
    <cfRule type="expression" dxfId="2" priority="2">
      <formula>S34 = 1</formula>
    </cfRule>
  </conditionalFormatting>
  <hyperlinks>
    <hyperlink ref="F5:I5" location="Calculations_OIS!AW11" display="Calculations_OIS!AW11" xr:uid="{971D73DE-F507-433F-A481-13F50B97CBE3}"/>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B991-92D1-4446-9E9A-C0212B142521}">
  <sheetPr codeName="Sheet6"/>
  <dimension ref="B1:AI72"/>
  <sheetViews>
    <sheetView zoomScale="80" zoomScaleNormal="80" workbookViewId="0">
      <selection activeCell="H20" sqref="H20"/>
    </sheetView>
  </sheetViews>
  <sheetFormatPr defaultColWidth="8.7109375" defaultRowHeight="18.95" customHeight="1" x14ac:dyDescent="0.25"/>
  <cols>
    <col min="1" max="1" width="5.5703125" style="1" customWidth="1"/>
    <col min="2" max="2" width="11.85546875" style="1" customWidth="1"/>
    <col min="3" max="10" width="13.5703125" style="1" customWidth="1"/>
    <col min="11" max="11" width="15.42578125" style="1" customWidth="1"/>
    <col min="12" max="15" width="8.7109375" style="1"/>
    <col min="16" max="16" width="13.5703125" style="1" customWidth="1"/>
    <col min="17" max="17" width="13.5703125" style="2" customWidth="1"/>
    <col min="18" max="23" width="13.5703125" style="1" customWidth="1"/>
    <col min="24" max="25" width="8.7109375" style="1"/>
    <col min="26" max="26" width="5.140625" style="1" customWidth="1"/>
    <col min="27" max="29" width="18.5703125" style="1" customWidth="1"/>
    <col min="30" max="30" width="5.28515625" style="1" customWidth="1"/>
    <col min="31" max="33" width="18.5703125" style="1" customWidth="1"/>
    <col min="34" max="34" width="8.7109375" style="1"/>
    <col min="35" max="35" width="12.5703125" style="1" customWidth="1"/>
    <col min="36" max="16384" width="8.7109375" style="1"/>
  </cols>
  <sheetData>
    <row r="1" spans="2:35" ht="35.1" customHeight="1" x14ac:dyDescent="0.25"/>
    <row r="2" spans="2:35" ht="21" customHeight="1" x14ac:dyDescent="0.25">
      <c r="AA2" s="136" t="s">
        <v>40</v>
      </c>
      <c r="AB2" s="136"/>
      <c r="AC2" s="136"/>
      <c r="AE2" s="136" t="s">
        <v>46</v>
      </c>
      <c r="AF2" s="136"/>
      <c r="AG2" s="136"/>
    </row>
    <row r="3" spans="2:35" ht="18.95" customHeight="1" x14ac:dyDescent="0.25">
      <c r="B3" s="36" t="s">
        <v>48</v>
      </c>
      <c r="D3" s="2"/>
      <c r="F3" s="42" t="s">
        <v>22</v>
      </c>
      <c r="G3" s="36" t="s">
        <v>50</v>
      </c>
      <c r="H3" s="35"/>
      <c r="I3" s="35"/>
      <c r="J3" s="28" t="s">
        <v>16</v>
      </c>
      <c r="K3" s="27">
        <v>0.75</v>
      </c>
      <c r="Q3" s="36"/>
      <c r="X3" s="24"/>
      <c r="AA3" s="137" t="s">
        <v>50</v>
      </c>
      <c r="AB3" s="137"/>
      <c r="AC3" s="137"/>
      <c r="AE3" s="137" t="str">
        <f>AA3</f>
        <v> End-Chaitra (2080)</v>
      </c>
      <c r="AF3" s="137"/>
      <c r="AG3" s="137"/>
    </row>
    <row r="4" spans="2:35" ht="18.95" customHeight="1" x14ac:dyDescent="0.25">
      <c r="B4" s="37"/>
      <c r="D4" s="2"/>
      <c r="H4" s="35"/>
      <c r="I4" s="35"/>
      <c r="J4" s="28" t="s">
        <v>17</v>
      </c>
      <c r="K4" s="38">
        <v>0.2</v>
      </c>
      <c r="Q4" s="138" t="s">
        <v>24</v>
      </c>
      <c r="R4" s="138"/>
      <c r="S4" s="138"/>
      <c r="T4" s="138"/>
      <c r="U4" s="138"/>
      <c r="V4" s="138"/>
      <c r="W4" s="138"/>
      <c r="AA4" s="139" t="s">
        <v>47</v>
      </c>
      <c r="AB4" s="139"/>
      <c r="AC4" s="139"/>
      <c r="AE4" s="139" t="str">
        <f>AA4</f>
        <v>Nepali risk-free curves - General bucket</v>
      </c>
      <c r="AF4" s="139"/>
      <c r="AG4" s="139"/>
    </row>
    <row r="5" spans="2:35" ht="18.95" customHeight="1" x14ac:dyDescent="0.25">
      <c r="B5" s="36" t="s">
        <v>35</v>
      </c>
      <c r="C5" s="36"/>
      <c r="D5" s="2"/>
      <c r="E5" s="2"/>
      <c r="G5" s="35"/>
      <c r="H5" s="35"/>
      <c r="I5" s="35"/>
      <c r="J5" s="28" t="s">
        <v>21</v>
      </c>
      <c r="K5" s="26">
        <v>20</v>
      </c>
      <c r="AA5" s="132" t="s">
        <v>23</v>
      </c>
      <c r="AB5" s="132" t="s">
        <v>42</v>
      </c>
      <c r="AC5" s="132" t="s">
        <v>43</v>
      </c>
      <c r="AE5" s="133" t="str">
        <f>AA5</f>
        <v>General 
non-stressed 
zero coupon rates</v>
      </c>
      <c r="AF5" s="133" t="str">
        <f>AB5</f>
        <v>General 
Stress up 
zero coupon rates</v>
      </c>
      <c r="AG5" s="133" t="str">
        <f>AC5</f>
        <v>General 
Stress down 
zero coupon rates</v>
      </c>
      <c r="AI5" s="124" t="s">
        <v>45</v>
      </c>
    </row>
    <row r="6" spans="2:35" ht="18.95" customHeight="1" x14ac:dyDescent="0.25">
      <c r="B6" s="2"/>
      <c r="C6" s="2"/>
      <c r="D6" s="2"/>
      <c r="E6" s="2"/>
      <c r="F6" s="2"/>
      <c r="G6" s="2"/>
      <c r="H6" s="2"/>
      <c r="AA6" s="132"/>
      <c r="AB6" s="132"/>
      <c r="AC6" s="132"/>
      <c r="AE6" s="134"/>
      <c r="AF6" s="134"/>
      <c r="AG6" s="134"/>
      <c r="AI6" s="125"/>
    </row>
    <row r="7" spans="2:35" ht="18.95" customHeight="1" thickBot="1" x14ac:dyDescent="0.3">
      <c r="B7" s="5"/>
      <c r="C7" s="2" t="s">
        <v>5</v>
      </c>
      <c r="D7" s="127" t="s">
        <v>14</v>
      </c>
      <c r="E7" s="128"/>
      <c r="F7" s="128"/>
      <c r="G7" s="128"/>
      <c r="H7" s="128"/>
      <c r="I7" s="129"/>
      <c r="K7" s="130" t="s">
        <v>20</v>
      </c>
      <c r="Q7" s="61"/>
      <c r="R7" s="61" t="s">
        <v>49</v>
      </c>
      <c r="S7" s="61" t="s">
        <v>37</v>
      </c>
      <c r="T7" s="61" t="s">
        <v>38</v>
      </c>
      <c r="U7" s="61" t="s">
        <v>41</v>
      </c>
      <c r="V7" s="61" t="s">
        <v>51</v>
      </c>
      <c r="W7" s="61">
        <v>20240430</v>
      </c>
      <c r="AA7" s="132"/>
      <c r="AB7" s="132"/>
      <c r="AC7" s="132"/>
      <c r="AE7" s="135"/>
      <c r="AF7" s="135"/>
      <c r="AG7" s="135"/>
      <c r="AI7" s="126"/>
    </row>
    <row r="8" spans="2:35" ht="18.95" customHeight="1" x14ac:dyDescent="0.25">
      <c r="B8" s="3"/>
      <c r="C8" s="4" t="s">
        <v>1</v>
      </c>
      <c r="D8" s="6" t="s">
        <v>0</v>
      </c>
      <c r="E8" s="6" t="s">
        <v>13</v>
      </c>
      <c r="F8" s="6" t="s">
        <v>2</v>
      </c>
      <c r="G8" s="6" t="s">
        <v>3</v>
      </c>
      <c r="H8" s="6" t="s">
        <v>4</v>
      </c>
      <c r="I8" s="7" t="s">
        <v>6</v>
      </c>
      <c r="J8" s="8" t="s">
        <v>7</v>
      </c>
      <c r="K8" s="131"/>
      <c r="P8" s="31"/>
      <c r="Q8" s="31" t="s">
        <v>25</v>
      </c>
      <c r="R8" s="43">
        <v>6.1129340000000802E-2</v>
      </c>
      <c r="S8" s="43">
        <v>5.8935240000000076E-2</v>
      </c>
      <c r="T8" s="43">
        <v>6.0012999999999997E-2</v>
      </c>
      <c r="U8" s="43">
        <v>6.1448999999999997E-2</v>
      </c>
      <c r="V8" s="46">
        <v>6.1461500000000002E-2</v>
      </c>
      <c r="W8" s="46">
        <v>6.2969500000000012E-2</v>
      </c>
      <c r="Z8" s="2">
        <v>1</v>
      </c>
      <c r="AA8" s="85">
        <v>6.1461499999999752E-2</v>
      </c>
      <c r="AB8" s="85">
        <f>AA8*(1+AI8)</f>
        <v>9.5265324999999623E-2</v>
      </c>
      <c r="AC8" s="85">
        <f>AA8*(1-AI8)</f>
        <v>2.7657674999999885E-2</v>
      </c>
      <c r="AD8" s="86"/>
      <c r="AE8" s="87">
        <f xml:space="preserve"> ( 1 +AA8 ) ^-($Z8 - 0.5)</f>
        <v>0.97061696232890693</v>
      </c>
      <c r="AF8" s="87">
        <f t="shared" ref="AF8:AG57" si="0" xml:space="preserve"> ( 1 +AB8 ) ^-($Z8 - 0.5)</f>
        <v>0.95552120791637296</v>
      </c>
      <c r="AG8" s="87">
        <f t="shared" si="0"/>
        <v>0.98645156228118636</v>
      </c>
      <c r="AI8" s="29">
        <v>0.55000000000000004</v>
      </c>
    </row>
    <row r="9" spans="2:35" ht="18.95" customHeight="1" thickBot="1" x14ac:dyDescent="0.3">
      <c r="B9" s="25">
        <v>20240430</v>
      </c>
      <c r="C9" s="2" t="s">
        <v>10</v>
      </c>
      <c r="D9" s="2" t="s">
        <v>8</v>
      </c>
      <c r="E9" s="2" t="s">
        <v>9</v>
      </c>
      <c r="F9" s="2" t="s">
        <v>11</v>
      </c>
      <c r="G9" s="2" t="s">
        <v>12</v>
      </c>
      <c r="H9" s="2" t="s">
        <v>15</v>
      </c>
      <c r="I9" s="2"/>
      <c r="J9" s="2"/>
      <c r="P9" s="31"/>
      <c r="Q9" s="31" t="s">
        <v>26</v>
      </c>
      <c r="R9" s="44">
        <v>5.9398320000000775E-2</v>
      </c>
      <c r="S9" s="44">
        <v>5.6533399999999963E-2</v>
      </c>
      <c r="T9" s="44">
        <v>5.6603000000000001E-2</v>
      </c>
      <c r="U9" s="44">
        <v>5.8356500000000006E-2</v>
      </c>
      <c r="V9" s="47">
        <v>5.8463000000000001E-2</v>
      </c>
      <c r="W9" s="47">
        <v>6.0868499999999999E-2</v>
      </c>
      <c r="Z9" s="2">
        <v>2</v>
      </c>
      <c r="AA9" s="85">
        <v>5.8462999999999488E-2</v>
      </c>
      <c r="AB9" s="85">
        <f t="shared" ref="AB9:AB58" si="1">AA9*(1+AI9)</f>
        <v>9.0617649999999203E-2</v>
      </c>
      <c r="AC9" s="85">
        <f t="shared" ref="AC9:AC58" si="2">AA9*(1-AI9)</f>
        <v>2.6308349999999765E-2</v>
      </c>
      <c r="AD9" s="86"/>
      <c r="AE9" s="87">
        <f t="shared" ref="AE9:AE57" si="3" xml:space="preserve"> ( 1 +AA9 ) ^-($Z9 - 0.5)</f>
        <v>0.9183040043272046</v>
      </c>
      <c r="AF9" s="87">
        <f t="shared" si="0"/>
        <v>0.87799333130857338</v>
      </c>
      <c r="AG9" s="87">
        <f t="shared" si="0"/>
        <v>0.96179653141883914</v>
      </c>
      <c r="AI9" s="29">
        <v>0.55000000000000004</v>
      </c>
    </row>
    <row r="10" spans="2:35" ht="18.95" customHeight="1" x14ac:dyDescent="0.25">
      <c r="B10" s="9">
        <v>1</v>
      </c>
      <c r="C10" s="32">
        <v>6.8930000000000007</v>
      </c>
      <c r="D10" s="16">
        <v>5.1210000000000004</v>
      </c>
      <c r="E10" s="16">
        <v>2.4420000000000002</v>
      </c>
      <c r="F10" s="17">
        <v>3.7850000000000006</v>
      </c>
      <c r="G10" s="17">
        <v>4.4310000000000009</v>
      </c>
      <c r="H10" s="17">
        <v>1.2630000000000008</v>
      </c>
      <c r="I10" s="17">
        <f>IF(  ABS( MAX( D10:H10 ) )  &gt;  ABS(  MIN(D10:H10 ) ),
                                                 (  SUM(D10:H10) - ABS( MAX(D10:H10) ) ) / 4,
                                                  (  SUM(D10:H10) +  ABS( MIN(D10:H10)  )  )   / 4 )</f>
        <v>2.9802500000000003</v>
      </c>
      <c r="J10" s="18">
        <f xml:space="preserve"> IF( I10 &gt; 0, MAX( -$K$3, -I10*$K$4 ), MIN( $K$3, -I10*$K$4 )  )</f>
        <v>-0.59605000000000008</v>
      </c>
      <c r="K10" s="12">
        <f>C10+J10</f>
        <v>6.2969500000000007</v>
      </c>
      <c r="P10" s="62"/>
      <c r="Q10" s="31" t="s">
        <v>27</v>
      </c>
      <c r="R10" s="44">
        <v>5.8918220000000618E-2</v>
      </c>
      <c r="S10" s="44">
        <v>5.5944060000000261E-2</v>
      </c>
      <c r="T10" s="44">
        <v>5.5992999999999994E-2</v>
      </c>
      <c r="U10" s="44">
        <v>5.7672499999999995E-2</v>
      </c>
      <c r="V10" s="47">
        <v>5.7722999999999997E-2</v>
      </c>
      <c r="W10" s="47">
        <v>6.0403000000000005E-2</v>
      </c>
      <c r="Z10" s="2">
        <v>3</v>
      </c>
      <c r="AA10" s="85">
        <v>5.7722999999999525E-2</v>
      </c>
      <c r="AB10" s="85">
        <f t="shared" si="1"/>
        <v>8.9470649999999263E-2</v>
      </c>
      <c r="AC10" s="85">
        <f t="shared" si="2"/>
        <v>2.5975349999999783E-2</v>
      </c>
      <c r="AD10" s="86"/>
      <c r="AE10" s="87">
        <f t="shared" si="3"/>
        <v>0.86910076003620651</v>
      </c>
      <c r="AF10" s="87">
        <f t="shared" si="0"/>
        <v>0.80716284523782367</v>
      </c>
      <c r="AG10" s="87">
        <f t="shared" si="0"/>
        <v>0.93790247856361797</v>
      </c>
      <c r="AI10" s="29">
        <v>0.55000000000000004</v>
      </c>
    </row>
    <row r="11" spans="2:35" ht="18.95" customHeight="1" x14ac:dyDescent="0.25">
      <c r="B11" s="10">
        <v>2</v>
      </c>
      <c r="C11" s="33">
        <v>6.657</v>
      </c>
      <c r="D11" s="19">
        <v>4.875</v>
      </c>
      <c r="E11" s="15">
        <v>2.3959999999999999</v>
      </c>
      <c r="F11" s="15">
        <v>3.46</v>
      </c>
      <c r="G11" s="15">
        <v>4.1950000000000003</v>
      </c>
      <c r="H11" s="15">
        <v>1.3520000000000003</v>
      </c>
      <c r="I11" s="15">
        <f t="shared" ref="I11" si="4">IF(  ABS( MAX( D11:H11 ) )  &gt;  ABS(  MIN(D11:H11 ) ),
                                                 (  SUM(D11:H11) - ABS( MAX(D11:H11) ) ) / 4,
                                                  (  SUM(D11:H11) +  ABS( MIN(D11:H11)  )  )   / 4 )</f>
        <v>2.8507499999999997</v>
      </c>
      <c r="J11" s="20">
        <f t="shared" ref="J11" si="5" xml:space="preserve"> IF( I11 &gt; 0, MAX( -$K$3, -I11*$K$4 ), MIN( $K$3, -I11*$K$4 )  )</f>
        <v>-0.57014999999999993</v>
      </c>
      <c r="K11" s="13">
        <f t="shared" ref="K11:K19" si="6">C11+J11</f>
        <v>6.0868500000000001</v>
      </c>
      <c r="P11" s="31"/>
      <c r="Q11" s="31" t="s">
        <v>28</v>
      </c>
      <c r="R11" s="44">
        <v>5.8493320000000661E-2</v>
      </c>
      <c r="S11" s="44">
        <v>5.5312359999999769E-2</v>
      </c>
      <c r="T11" s="44">
        <v>5.5807000000000002E-2</v>
      </c>
      <c r="U11" s="44">
        <v>5.7444499999999996E-2</v>
      </c>
      <c r="V11" s="47">
        <v>5.7372500000000007E-2</v>
      </c>
      <c r="W11" s="47">
        <v>6.0170500000000002E-2</v>
      </c>
      <c r="Z11" s="2">
        <v>4</v>
      </c>
      <c r="AA11" s="85">
        <v>5.7372499999999604E-2</v>
      </c>
      <c r="AB11" s="85">
        <f t="shared" si="1"/>
        <v>8.8927374999999392E-2</v>
      </c>
      <c r="AC11" s="85">
        <f t="shared" si="2"/>
        <v>2.581762499999982E-2</v>
      </c>
      <c r="AD11" s="86"/>
      <c r="AE11" s="87">
        <f t="shared" si="3"/>
        <v>0.82262510832189195</v>
      </c>
      <c r="AF11" s="87">
        <f t="shared" si="0"/>
        <v>0.74217068218984916</v>
      </c>
      <c r="AG11" s="87">
        <f t="shared" si="0"/>
        <v>0.91464897482830632</v>
      </c>
      <c r="AI11" s="29">
        <v>0.55000000000000004</v>
      </c>
    </row>
    <row r="12" spans="2:35" ht="18.95" customHeight="1" thickBot="1" x14ac:dyDescent="0.3">
      <c r="B12" s="10">
        <v>3</v>
      </c>
      <c r="C12" s="33">
        <v>6.6150000000000002</v>
      </c>
      <c r="D12" s="19">
        <v>4.7910000000000004</v>
      </c>
      <c r="E12" s="15">
        <v>2.5140000000000002</v>
      </c>
      <c r="F12" s="15">
        <v>3.3110000000000004</v>
      </c>
      <c r="G12" s="15">
        <v>4.1240000000000006</v>
      </c>
      <c r="H12" s="15">
        <v>1.5449999999999999</v>
      </c>
      <c r="I12" s="15">
        <f t="shared" ref="I12:I19" si="7">IF(  ABS( MAX( D12:H12 ) )  &gt;  ABS(  MIN(D12:H12 ) ),
                                                 (  SUM(D12:H12) - ABS( MAX(D12:H12) ) ) / 4,
                                                  (  SUM(D12:H12) +  ABS( MIN(D12:H12)  )  )   / 4 )</f>
        <v>2.8735000000000008</v>
      </c>
      <c r="J12" s="20">
        <f t="shared" ref="J12:J19" si="8" xml:space="preserve"> IF( I12 &gt; 0, MAX( -$K$3, -I12*$K$4 ), MIN( $K$3, -I12*$K$4 )  )</f>
        <v>-0.57470000000000021</v>
      </c>
      <c r="K12" s="13">
        <f t="shared" si="6"/>
        <v>6.0403000000000002</v>
      </c>
      <c r="P12" s="31"/>
      <c r="Q12" s="31" t="s">
        <v>29</v>
      </c>
      <c r="R12" s="45">
        <v>5.8619000000000795E-2</v>
      </c>
      <c r="S12" s="45">
        <v>5.5394580000000151E-2</v>
      </c>
      <c r="T12" s="45">
        <v>5.5872000000000005E-2</v>
      </c>
      <c r="U12" s="45">
        <v>5.7464500000000002E-2</v>
      </c>
      <c r="V12" s="48">
        <v>5.7370999999999998E-2</v>
      </c>
      <c r="W12" s="48">
        <v>6.01615E-2</v>
      </c>
      <c r="Z12" s="2">
        <v>5</v>
      </c>
      <c r="AA12" s="85">
        <v>5.7370999999999839E-2</v>
      </c>
      <c r="AB12" s="85">
        <f t="shared" si="1"/>
        <v>7.4582299999999796E-2</v>
      </c>
      <c r="AC12" s="85">
        <f t="shared" si="2"/>
        <v>4.0159699999999882E-2</v>
      </c>
      <c r="AD12" s="86"/>
      <c r="AE12" s="87">
        <f t="shared" si="3"/>
        <v>0.77799485022931214</v>
      </c>
      <c r="AF12" s="87">
        <f t="shared" si="0"/>
        <v>0.72347149988315784</v>
      </c>
      <c r="AG12" s="87">
        <f t="shared" si="0"/>
        <v>0.83762550838252814</v>
      </c>
      <c r="AI12" s="30">
        <v>0.3</v>
      </c>
    </row>
    <row r="13" spans="2:35" ht="18.95" customHeight="1" x14ac:dyDescent="0.25">
      <c r="B13" s="10">
        <v>4</v>
      </c>
      <c r="C13" s="33">
        <v>6.593</v>
      </c>
      <c r="D13" s="19">
        <v>4.6859999999999999</v>
      </c>
      <c r="E13" s="15">
        <v>2.6070000000000002</v>
      </c>
      <c r="F13" s="15">
        <v>3.1830000000000003</v>
      </c>
      <c r="G13" s="15">
        <v>4.0459999999999994</v>
      </c>
      <c r="H13" s="15">
        <v>1.6829999999999998</v>
      </c>
      <c r="I13" s="15">
        <f t="shared" si="7"/>
        <v>2.8797499999999996</v>
      </c>
      <c r="J13" s="20">
        <f t="shared" si="8"/>
        <v>-0.57594999999999996</v>
      </c>
      <c r="K13" s="13">
        <f t="shared" si="6"/>
        <v>6.0170500000000002</v>
      </c>
      <c r="P13" s="31"/>
      <c r="Q13" s="31" t="s">
        <v>30</v>
      </c>
      <c r="R13" s="49">
        <v>5.873379999130985E-2</v>
      </c>
      <c r="S13" s="49">
        <v>5.5540716887921802E-2</v>
      </c>
      <c r="T13" s="49">
        <v>5.5926000000000003E-2</v>
      </c>
      <c r="U13" s="49">
        <v>5.7458000000000009E-2</v>
      </c>
      <c r="V13" s="50">
        <v>5.7368000000000002E-2</v>
      </c>
      <c r="W13" s="50">
        <v>6.0121000000000001E-2</v>
      </c>
      <c r="Z13" s="2">
        <v>6</v>
      </c>
      <c r="AA13" s="85">
        <v>5.738111142597746E-2</v>
      </c>
      <c r="AB13" s="85">
        <f t="shared" si="1"/>
        <v>7.4595444853770704E-2</v>
      </c>
      <c r="AC13" s="85">
        <f t="shared" si="2"/>
        <v>4.0166777998184217E-2</v>
      </c>
      <c r="AD13" s="86"/>
      <c r="AE13" s="87">
        <f t="shared" si="3"/>
        <v>0.7357435872143373</v>
      </c>
      <c r="AF13" s="87">
        <f t="shared" si="0"/>
        <v>0.6732130498190092</v>
      </c>
      <c r="AG13" s="87">
        <f t="shared" si="0"/>
        <v>0.80525534696759471</v>
      </c>
      <c r="AI13" s="30">
        <v>0.3</v>
      </c>
    </row>
    <row r="14" spans="2:35" ht="18.95" customHeight="1" thickBot="1" x14ac:dyDescent="0.3">
      <c r="B14" s="10">
        <v>5</v>
      </c>
      <c r="C14" s="34">
        <v>6.593</v>
      </c>
      <c r="D14" s="21">
        <v>4.6230000000000002</v>
      </c>
      <c r="E14" s="22">
        <v>2.6840000000000002</v>
      </c>
      <c r="F14" s="22">
        <v>3.0939999999999999</v>
      </c>
      <c r="G14" s="22">
        <v>3.9710000000000001</v>
      </c>
      <c r="H14" s="22">
        <v>1.7879999999999994</v>
      </c>
      <c r="I14" s="22">
        <f t="shared" si="7"/>
        <v>2.8842499999999998</v>
      </c>
      <c r="J14" s="23">
        <f t="shared" si="8"/>
        <v>-0.57684999999999997</v>
      </c>
      <c r="K14" s="41">
        <f t="shared" si="6"/>
        <v>6.0161499999999997</v>
      </c>
      <c r="P14" s="31"/>
      <c r="Q14" s="31" t="s">
        <v>31</v>
      </c>
      <c r="R14" s="44">
        <v>5.8733418464926281E-2</v>
      </c>
      <c r="S14" s="44">
        <v>5.5599431916527477E-2</v>
      </c>
      <c r="T14" s="44">
        <v>5.5929E-2</v>
      </c>
      <c r="U14" s="44">
        <v>5.7404499999999997E-2</v>
      </c>
      <c r="V14" s="47">
        <v>5.72965E-2</v>
      </c>
      <c r="W14" s="47">
        <v>5.9999000000000004E-2</v>
      </c>
      <c r="Z14" s="2">
        <v>7</v>
      </c>
      <c r="AA14" s="85">
        <v>5.7347001040818801E-2</v>
      </c>
      <c r="AB14" s="85">
        <f t="shared" si="1"/>
        <v>7.4551101353064447E-2</v>
      </c>
      <c r="AC14" s="85">
        <f t="shared" si="2"/>
        <v>4.0142900728573155E-2</v>
      </c>
      <c r="AD14" s="86"/>
      <c r="AE14" s="87">
        <f t="shared" si="3"/>
        <v>0.69596276375699528</v>
      </c>
      <c r="AF14" s="87">
        <f t="shared" si="0"/>
        <v>0.62664852450173791</v>
      </c>
      <c r="AG14" s="87">
        <f t="shared" si="0"/>
        <v>0.77427536208388492</v>
      </c>
      <c r="AI14" s="30">
        <v>0.3</v>
      </c>
    </row>
    <row r="15" spans="2:35" ht="18.95" customHeight="1" x14ac:dyDescent="0.25">
      <c r="B15" s="10">
        <v>6</v>
      </c>
      <c r="C15" s="33">
        <v>6.5850000000000009</v>
      </c>
      <c r="D15" s="19">
        <v>4.5630000000000006</v>
      </c>
      <c r="E15" s="15">
        <v>2.7220000000000013</v>
      </c>
      <c r="F15" s="15">
        <v>3.0100000000000011</v>
      </c>
      <c r="G15" s="15">
        <v>3.882000000000001</v>
      </c>
      <c r="H15" s="15">
        <v>1.8440000000000012</v>
      </c>
      <c r="I15" s="39">
        <f t="shared" si="7"/>
        <v>2.8645000000000018</v>
      </c>
      <c r="J15" s="20">
        <f t="shared" si="8"/>
        <v>-0.57290000000000041</v>
      </c>
      <c r="K15" s="40">
        <f t="shared" si="6"/>
        <v>6.0121000000000002</v>
      </c>
      <c r="P15" s="31"/>
      <c r="Q15" s="31" t="s">
        <v>32</v>
      </c>
      <c r="R15" s="44">
        <v>5.8666015996588244E-2</v>
      </c>
      <c r="S15" s="44">
        <v>5.5604299114489671E-2</v>
      </c>
      <c r="T15" s="44">
        <v>5.5884999999999997E-2</v>
      </c>
      <c r="U15" s="44">
        <v>5.7305500000000002E-2</v>
      </c>
      <c r="V15" s="47">
        <v>5.719550000000001E-2</v>
      </c>
      <c r="W15" s="47">
        <v>5.9832999999999997E-2</v>
      </c>
      <c r="Z15" s="2">
        <v>8</v>
      </c>
      <c r="AA15" s="85">
        <v>5.7289492243139506E-2</v>
      </c>
      <c r="AB15" s="85">
        <f t="shared" si="1"/>
        <v>6.5882916079610429E-2</v>
      </c>
      <c r="AC15" s="85">
        <f t="shared" si="2"/>
        <v>4.8696068406668576E-2</v>
      </c>
      <c r="AD15" s="86"/>
      <c r="AE15" s="87">
        <f t="shared" si="3"/>
        <v>0.65848461083186394</v>
      </c>
      <c r="AF15" s="87">
        <f t="shared" si="0"/>
        <v>0.61969606637055152</v>
      </c>
      <c r="AG15" s="87">
        <f t="shared" si="0"/>
        <v>0.70004781000623995</v>
      </c>
      <c r="AI15" s="29">
        <v>0.15</v>
      </c>
    </row>
    <row r="16" spans="2:35" ht="18.95" customHeight="1" x14ac:dyDescent="0.25">
      <c r="B16" s="10">
        <v>7</v>
      </c>
      <c r="C16" s="33">
        <v>6.5659999999999998</v>
      </c>
      <c r="D16" s="19">
        <v>4.4930000000000003</v>
      </c>
      <c r="E16" s="15">
        <v>2.7280000000000002</v>
      </c>
      <c r="F16" s="15">
        <v>2.94</v>
      </c>
      <c r="G16" s="15">
        <v>3.7849999999999997</v>
      </c>
      <c r="H16" s="15">
        <v>1.8689999999999998</v>
      </c>
      <c r="I16" s="15">
        <f t="shared" si="7"/>
        <v>2.8304999999999998</v>
      </c>
      <c r="J16" s="20">
        <f t="shared" si="8"/>
        <v>-0.56609999999999994</v>
      </c>
      <c r="K16" s="13">
        <f t="shared" si="6"/>
        <v>5.9999000000000002</v>
      </c>
      <c r="P16" s="31"/>
      <c r="Q16" s="31" t="s">
        <v>33</v>
      </c>
      <c r="R16" s="44">
        <v>5.8565090600470368E-2</v>
      </c>
      <c r="S16" s="44">
        <v>5.5579814751635662E-2</v>
      </c>
      <c r="T16" s="44">
        <v>5.5830000000000005E-2</v>
      </c>
      <c r="U16" s="44">
        <v>5.7189499999999997E-2</v>
      </c>
      <c r="V16" s="47">
        <v>5.7081999999999994E-2</v>
      </c>
      <c r="W16" s="47">
        <v>5.9648999999999994E-2</v>
      </c>
      <c r="Z16" s="2">
        <v>9</v>
      </c>
      <c r="AA16" s="85">
        <v>5.7219725163297541E-2</v>
      </c>
      <c r="AB16" s="85">
        <f t="shared" si="1"/>
        <v>6.5802683937792164E-2</v>
      </c>
      <c r="AC16" s="85">
        <f t="shared" si="2"/>
        <v>4.8636766388802911E-2</v>
      </c>
      <c r="AD16" s="86"/>
      <c r="AE16" s="87">
        <f t="shared" si="3"/>
        <v>0.62315389216259964</v>
      </c>
      <c r="AF16" s="87">
        <f t="shared" si="0"/>
        <v>0.58176436900755746</v>
      </c>
      <c r="AG16" s="87">
        <f t="shared" si="0"/>
        <v>0.66786212620279961</v>
      </c>
      <c r="AI16" s="29">
        <v>0.15</v>
      </c>
    </row>
    <row r="17" spans="2:35" ht="18.95" customHeight="1" thickBot="1" x14ac:dyDescent="0.3">
      <c r="B17" s="10">
        <v>8</v>
      </c>
      <c r="C17" s="33">
        <v>6.5409999999999995</v>
      </c>
      <c r="D17" s="19">
        <v>4.4159999999999995</v>
      </c>
      <c r="E17" s="15">
        <v>2.7129999999999992</v>
      </c>
      <c r="F17" s="15">
        <v>2.8769999999999998</v>
      </c>
      <c r="G17" s="15">
        <v>3.6889999999999996</v>
      </c>
      <c r="H17" s="15">
        <v>1.8749999999999991</v>
      </c>
      <c r="I17" s="15">
        <f t="shared" si="7"/>
        <v>2.7884999999999991</v>
      </c>
      <c r="J17" s="20">
        <f t="shared" si="8"/>
        <v>-0.55769999999999986</v>
      </c>
      <c r="K17" s="13">
        <f t="shared" si="6"/>
        <v>5.9832999999999998</v>
      </c>
      <c r="P17" s="31"/>
      <c r="Q17" s="31" t="s">
        <v>34</v>
      </c>
      <c r="R17" s="45">
        <v>5.8445061486244884E-2</v>
      </c>
      <c r="S17" s="45">
        <v>5.5544441704165635E-2</v>
      </c>
      <c r="T17" s="45">
        <v>5.5753000000000004E-2</v>
      </c>
      <c r="U17" s="45">
        <v>5.7064000000000004E-2</v>
      </c>
      <c r="V17" s="48">
        <v>5.6942499999999993E-2</v>
      </c>
      <c r="W17" s="48">
        <v>5.9449999999999996E-2</v>
      </c>
      <c r="Z17" s="2">
        <v>10</v>
      </c>
      <c r="AA17" s="85">
        <v>5.714403888463071E-2</v>
      </c>
      <c r="AB17" s="85">
        <f t="shared" si="1"/>
        <v>6.5715644717325314E-2</v>
      </c>
      <c r="AC17" s="85">
        <f t="shared" si="2"/>
        <v>4.8572433051936099E-2</v>
      </c>
      <c r="AD17" s="86"/>
      <c r="AE17" s="87">
        <f t="shared" si="3"/>
        <v>0.58982806154068212</v>
      </c>
      <c r="AF17" s="87">
        <f t="shared" si="0"/>
        <v>0.54626988338083593</v>
      </c>
      <c r="AG17" s="87">
        <f t="shared" si="0"/>
        <v>0.63725735790052418</v>
      </c>
      <c r="AI17" s="29">
        <v>0.15</v>
      </c>
    </row>
    <row r="18" spans="2:35" ht="18.95" customHeight="1" x14ac:dyDescent="0.25">
      <c r="B18" s="10">
        <v>9</v>
      </c>
      <c r="C18" s="33">
        <v>6.512999999999999</v>
      </c>
      <c r="D18" s="19">
        <v>4.331999999999999</v>
      </c>
      <c r="E18" s="15">
        <v>2.6829999999999989</v>
      </c>
      <c r="F18" s="15">
        <v>2.8129999999999993</v>
      </c>
      <c r="G18" s="15">
        <v>3.597999999999999</v>
      </c>
      <c r="H18" s="15">
        <v>1.8679999999999994</v>
      </c>
      <c r="I18" s="15">
        <f t="shared" si="7"/>
        <v>2.7404999999999995</v>
      </c>
      <c r="J18" s="20">
        <f t="shared" si="8"/>
        <v>-0.54809999999999992</v>
      </c>
      <c r="K18" s="13">
        <f t="shared" si="6"/>
        <v>5.9648999999999992</v>
      </c>
      <c r="Z18" s="2">
        <v>11</v>
      </c>
      <c r="AA18" s="85">
        <v>5.7066187706513949E-2</v>
      </c>
      <c r="AB18" s="85">
        <f t="shared" si="1"/>
        <v>6.5626115862491036E-2</v>
      </c>
      <c r="AC18" s="85">
        <f t="shared" si="2"/>
        <v>4.8506259550536855E-2</v>
      </c>
      <c r="AD18" s="86"/>
      <c r="AE18" s="87">
        <f t="shared" si="3"/>
        <v>0.55837645389662027</v>
      </c>
      <c r="AF18" s="87">
        <f t="shared" si="0"/>
        <v>0.51303739042675711</v>
      </c>
      <c r="AG18" s="87">
        <f t="shared" si="0"/>
        <v>0.60814089774784064</v>
      </c>
      <c r="AI18" s="29">
        <v>0.15</v>
      </c>
    </row>
    <row r="19" spans="2:35" ht="18.95" customHeight="1" thickBot="1" x14ac:dyDescent="0.3">
      <c r="B19" s="11">
        <v>10</v>
      </c>
      <c r="C19" s="34">
        <v>6.4829999999999997</v>
      </c>
      <c r="D19" s="21">
        <v>4.2439999999999998</v>
      </c>
      <c r="E19" s="22">
        <v>2.6419999999999995</v>
      </c>
      <c r="F19" s="22">
        <v>2.7509999999999999</v>
      </c>
      <c r="G19" s="22">
        <v>3.5149999999999997</v>
      </c>
      <c r="H19" s="22">
        <v>1.8520000000000003</v>
      </c>
      <c r="I19" s="22">
        <f t="shared" si="7"/>
        <v>2.6899999999999995</v>
      </c>
      <c r="J19" s="23">
        <f t="shared" si="8"/>
        <v>-0.53799999999999992</v>
      </c>
      <c r="K19" s="14">
        <f t="shared" si="6"/>
        <v>5.9449999999999994</v>
      </c>
      <c r="P19" s="5"/>
      <c r="Q19" s="31" t="s">
        <v>18</v>
      </c>
      <c r="Z19" s="2">
        <v>12</v>
      </c>
      <c r="AA19" s="85">
        <v>5.6988446423020589E-2</v>
      </c>
      <c r="AB19" s="85">
        <f t="shared" si="1"/>
        <v>6.5536713386473669E-2</v>
      </c>
      <c r="AC19" s="85">
        <f t="shared" si="2"/>
        <v>4.8440179459567502E-2</v>
      </c>
      <c r="AD19" s="86"/>
      <c r="AE19" s="87">
        <f t="shared" si="3"/>
        <v>0.52867921635673121</v>
      </c>
      <c r="AF19" s="87">
        <f t="shared" si="0"/>
        <v>0.48190695298350528</v>
      </c>
      <c r="AG19" s="87">
        <f t="shared" si="0"/>
        <v>0.5804274655874454</v>
      </c>
      <c r="AI19" s="29">
        <v>0.15</v>
      </c>
    </row>
    <row r="20" spans="2:35" ht="18.95" customHeight="1" thickBot="1" x14ac:dyDescent="0.3">
      <c r="Q20" s="61"/>
      <c r="R20" s="76"/>
      <c r="S20" s="63" t="str">
        <f>S7</f>
        <v>20231231</v>
      </c>
      <c r="T20" s="63" t="str">
        <f t="shared" ref="T20:W20" si="9">T7</f>
        <v>20240131</v>
      </c>
      <c r="U20" s="63" t="str">
        <f t="shared" si="9"/>
        <v>20240229</v>
      </c>
      <c r="V20" s="63" t="str">
        <f t="shared" si="9"/>
        <v>20240331</v>
      </c>
      <c r="W20" s="63">
        <f t="shared" si="9"/>
        <v>20240430</v>
      </c>
      <c r="Z20" s="2">
        <v>13</v>
      </c>
      <c r="AA20" s="85">
        <v>5.691220291268162E-2</v>
      </c>
      <c r="AB20" s="85">
        <f t="shared" si="1"/>
        <v>6.5449033349583852E-2</v>
      </c>
      <c r="AC20" s="85">
        <f t="shared" si="2"/>
        <v>4.8375372475779374E-2</v>
      </c>
      <c r="AD20" s="86"/>
      <c r="AE20" s="87">
        <f t="shared" si="3"/>
        <v>0.50062622639522392</v>
      </c>
      <c r="AF20" s="87">
        <f t="shared" si="0"/>
        <v>0.45273232451943224</v>
      </c>
      <c r="AG20" s="87">
        <f t="shared" si="0"/>
        <v>0.55403840577265617</v>
      </c>
      <c r="AI20" s="29">
        <v>0.15</v>
      </c>
    </row>
    <row r="21" spans="2:35" ht="18.95" customHeight="1" x14ac:dyDescent="0.25">
      <c r="P21" s="31"/>
      <c r="Q21" s="31" t="s">
        <v>25</v>
      </c>
      <c r="R21" s="77">
        <v>0</v>
      </c>
      <c r="S21" s="51">
        <f t="shared" ref="S21:W30" si="10">10000 * (S8-R8)</f>
        <v>-21.941000000007261</v>
      </c>
      <c r="T21" s="51">
        <f>10000 * (T8-S8)</f>
        <v>10.777599999999207</v>
      </c>
      <c r="U21" s="51">
        <f t="shared" si="10"/>
        <v>14.359999999999998</v>
      </c>
      <c r="V21" s="51">
        <f t="shared" si="10"/>
        <v>0.12500000000005562</v>
      </c>
      <c r="W21" s="52">
        <f>10000 * (W8-V8)</f>
        <v>15.080000000000094</v>
      </c>
      <c r="Z21" s="2">
        <v>14</v>
      </c>
      <c r="AA21" s="85">
        <v>5.6838294527353561E-2</v>
      </c>
      <c r="AB21" s="85">
        <f t="shared" si="1"/>
        <v>6.5364038706456587E-2</v>
      </c>
      <c r="AC21" s="85">
        <f t="shared" si="2"/>
        <v>4.8312550348250528E-2</v>
      </c>
      <c r="AD21" s="86"/>
      <c r="AE21" s="87">
        <f t="shared" si="3"/>
        <v>0.47411608447846465</v>
      </c>
      <c r="AF21" s="87">
        <f t="shared" si="0"/>
        <v>0.4253794965898533</v>
      </c>
      <c r="AG21" s="87">
        <f t="shared" si="0"/>
        <v>0.52890101451063509</v>
      </c>
      <c r="AI21" s="29">
        <v>0.15</v>
      </c>
    </row>
    <row r="22" spans="2:35" ht="18.95" customHeight="1" x14ac:dyDescent="0.25">
      <c r="P22" s="31"/>
      <c r="Q22" s="31" t="s">
        <v>26</v>
      </c>
      <c r="R22" s="78">
        <v>0</v>
      </c>
      <c r="S22" s="53">
        <f t="shared" si="10"/>
        <v>-28.649200000008118</v>
      </c>
      <c r="T22" s="53">
        <f t="shared" si="10"/>
        <v>0.69600000000037687</v>
      </c>
      <c r="U22" s="53">
        <f t="shared" si="10"/>
        <v>17.53500000000005</v>
      </c>
      <c r="V22" s="53">
        <f t="shared" si="10"/>
        <v>1.0649999999999549</v>
      </c>
      <c r="W22" s="54">
        <f t="shared" si="10"/>
        <v>24.054999999999978</v>
      </c>
      <c r="Z22" s="2">
        <v>15</v>
      </c>
      <c r="AA22" s="85">
        <v>5.6767207999567582E-2</v>
      </c>
      <c r="AB22" s="85">
        <f t="shared" si="1"/>
        <v>6.5282289199502713E-2</v>
      </c>
      <c r="AC22" s="85">
        <f t="shared" si="2"/>
        <v>4.8252126799632443E-2</v>
      </c>
      <c r="AD22" s="86"/>
      <c r="AE22" s="87">
        <f t="shared" si="3"/>
        <v>0.44905520795936854</v>
      </c>
      <c r="AF22" s="87">
        <f t="shared" si="0"/>
        <v>0.39972540598717898</v>
      </c>
      <c r="AG22" s="87">
        <f t="shared" si="0"/>
        <v>0.50494792613457862</v>
      </c>
      <c r="AI22" s="29">
        <v>0.15</v>
      </c>
    </row>
    <row r="23" spans="2:35" ht="18.95" customHeight="1" x14ac:dyDescent="0.25">
      <c r="B23" s="5"/>
      <c r="C23" s="2" t="s">
        <v>5</v>
      </c>
      <c r="D23" s="127" t="s">
        <v>14</v>
      </c>
      <c r="E23" s="128"/>
      <c r="F23" s="128"/>
      <c r="G23" s="128"/>
      <c r="H23" s="128"/>
      <c r="I23" s="129"/>
      <c r="K23" s="130" t="s">
        <v>20</v>
      </c>
      <c r="P23" s="31"/>
      <c r="Q23" s="31" t="s">
        <v>27</v>
      </c>
      <c r="R23" s="78">
        <v>0</v>
      </c>
      <c r="S23" s="53">
        <f t="shared" si="10"/>
        <v>-29.741600000003572</v>
      </c>
      <c r="T23" s="53">
        <f t="shared" si="10"/>
        <v>0.48939999999733641</v>
      </c>
      <c r="U23" s="53">
        <f t="shared" si="10"/>
        <v>16.795000000000005</v>
      </c>
      <c r="V23" s="53">
        <f t="shared" si="10"/>
        <v>0.50500000000001932</v>
      </c>
      <c r="W23" s="54">
        <f t="shared" si="10"/>
        <v>26.800000000000086</v>
      </c>
      <c r="Z23" s="2">
        <v>16</v>
      </c>
      <c r="AA23" s="85">
        <v>5.6699202733615062E-2</v>
      </c>
      <c r="AB23" s="85">
        <f t="shared" si="1"/>
        <v>6.5204083143657318E-2</v>
      </c>
      <c r="AC23" s="85">
        <f t="shared" si="2"/>
        <v>4.8194322323572798E-2</v>
      </c>
      <c r="AD23" s="86"/>
      <c r="AE23" s="87">
        <f t="shared" si="3"/>
        <v>0.42535702892752397</v>
      </c>
      <c r="AF23" s="87">
        <f t="shared" si="0"/>
        <v>0.37565679690756471</v>
      </c>
      <c r="AG23" s="87">
        <f t="shared" si="0"/>
        <v>0.48211656551126852</v>
      </c>
      <c r="AI23" s="29">
        <v>0.15</v>
      </c>
    </row>
    <row r="24" spans="2:35" ht="18.95" customHeight="1" x14ac:dyDescent="0.25">
      <c r="B24" s="3"/>
      <c r="C24" s="4" t="s">
        <v>1</v>
      </c>
      <c r="D24" s="6" t="s">
        <v>0</v>
      </c>
      <c r="E24" s="6" t="s">
        <v>13</v>
      </c>
      <c r="F24" s="6" t="s">
        <v>2</v>
      </c>
      <c r="G24" s="6" t="s">
        <v>3</v>
      </c>
      <c r="H24" s="6" t="s">
        <v>4</v>
      </c>
      <c r="I24" s="7" t="s">
        <v>6</v>
      </c>
      <c r="J24" s="8" t="s">
        <v>7</v>
      </c>
      <c r="K24" s="131"/>
      <c r="P24" s="31"/>
      <c r="Q24" s="31" t="s">
        <v>28</v>
      </c>
      <c r="R24" s="78">
        <v>0</v>
      </c>
      <c r="S24" s="53">
        <f t="shared" si="10"/>
        <v>-31.809600000008917</v>
      </c>
      <c r="T24" s="53">
        <f t="shared" si="10"/>
        <v>4.9464000000023347</v>
      </c>
      <c r="U24" s="53">
        <f t="shared" si="10"/>
        <v>16.374999999999932</v>
      </c>
      <c r="V24" s="53">
        <f t="shared" si="10"/>
        <v>-0.7199999999998874</v>
      </c>
      <c r="W24" s="54">
        <f t="shared" si="10"/>
        <v>27.979999999999951</v>
      </c>
      <c r="Z24" s="2">
        <v>17</v>
      </c>
      <c r="AA24" s="85">
        <v>5.6634389171125399E-2</v>
      </c>
      <c r="AB24" s="85">
        <f t="shared" si="1"/>
        <v>6.5129547546794203E-2</v>
      </c>
      <c r="AC24" s="85">
        <f t="shared" si="2"/>
        <v>4.8139230795456588E-2</v>
      </c>
      <c r="AD24" s="86"/>
      <c r="AE24" s="87">
        <f t="shared" si="3"/>
        <v>0.40294128929706541</v>
      </c>
      <c r="AF24" s="87">
        <f t="shared" si="0"/>
        <v>0.35306922418396403</v>
      </c>
      <c r="AG24" s="87">
        <f t="shared" si="0"/>
        <v>0.46034866480850667</v>
      </c>
      <c r="AI24" s="29">
        <v>0.15</v>
      </c>
    </row>
    <row r="25" spans="2:35" ht="18.95" customHeight="1" thickBot="1" x14ac:dyDescent="0.3">
      <c r="B25" s="25">
        <v>20240331</v>
      </c>
      <c r="C25" s="2" t="s">
        <v>10</v>
      </c>
      <c r="D25" s="2" t="s">
        <v>8</v>
      </c>
      <c r="E25" s="2" t="s">
        <v>9</v>
      </c>
      <c r="F25" s="2" t="s">
        <v>11</v>
      </c>
      <c r="G25" s="2" t="s">
        <v>12</v>
      </c>
      <c r="H25" s="2" t="s">
        <v>15</v>
      </c>
      <c r="I25" s="2"/>
      <c r="J25" s="2"/>
      <c r="P25" s="31"/>
      <c r="Q25" s="31" t="s">
        <v>29</v>
      </c>
      <c r="R25" s="78">
        <v>0</v>
      </c>
      <c r="S25" s="53">
        <f>10000 * (S12-R12)</f>
        <v>-32.244200000006437</v>
      </c>
      <c r="T25" s="53">
        <f t="shared" si="10"/>
        <v>4.7741999999985349</v>
      </c>
      <c r="U25" s="53">
        <f t="shared" si="10"/>
        <v>15.924999999999967</v>
      </c>
      <c r="V25" s="53">
        <f t="shared" si="10"/>
        <v>-0.93500000000003303</v>
      </c>
      <c r="W25" s="54">
        <f t="shared" si="10"/>
        <v>27.905000000000012</v>
      </c>
      <c r="Z25" s="2">
        <v>18</v>
      </c>
      <c r="AA25" s="85">
        <v>5.6572779830929898E-2</v>
      </c>
      <c r="AB25" s="85">
        <f t="shared" si="1"/>
        <v>6.5058696805569374E-2</v>
      </c>
      <c r="AC25" s="85">
        <f t="shared" si="2"/>
        <v>4.8086862856290415E-2</v>
      </c>
      <c r="AD25" s="86"/>
      <c r="AE25" s="87">
        <f t="shared" si="3"/>
        <v>0.38173342315618514</v>
      </c>
      <c r="AF25" s="87">
        <f t="shared" si="0"/>
        <v>0.33186618111639232</v>
      </c>
      <c r="AG25" s="87">
        <f t="shared" si="0"/>
        <v>0.43958983931091677</v>
      </c>
      <c r="AI25" s="29">
        <v>0.15</v>
      </c>
    </row>
    <row r="26" spans="2:35" ht="18.95" customHeight="1" x14ac:dyDescent="0.25">
      <c r="B26" s="9">
        <v>1</v>
      </c>
      <c r="C26" s="32">
        <v>6.75</v>
      </c>
      <c r="D26" s="16">
        <v>4.9779999999999998</v>
      </c>
      <c r="E26" s="16">
        <v>2.3930000000000007</v>
      </c>
      <c r="F26" s="17">
        <v>3.7320000000000002</v>
      </c>
      <c r="G26" s="17">
        <v>4.593</v>
      </c>
      <c r="H26" s="17">
        <v>1.359</v>
      </c>
      <c r="I26" s="17">
        <f>IF(  ABS( MAX( D26:H26 ) )  &gt;  ABS(  MIN(D26:H26 ) ),
                                                 (  SUM(D26:H26) - ABS( MAX(D26:H26) ) ) / 4,
                                                  (  SUM(D26:H26) +  ABS( MIN(D26:H26)  )  )   / 4 )</f>
        <v>3.01925</v>
      </c>
      <c r="J26" s="18">
        <f xml:space="preserve"> IF( I26 &gt; 0, MAX( -$K$3, -I26*$K$4 ), MIN( $K$3, -I26*$K$4 )  )</f>
        <v>-0.60385</v>
      </c>
      <c r="K26" s="12">
        <f>C26+J26</f>
        <v>6.1461500000000004</v>
      </c>
      <c r="P26" s="31"/>
      <c r="Q26" s="31" t="s">
        <v>30</v>
      </c>
      <c r="R26" s="77">
        <v>0</v>
      </c>
      <c r="S26" s="51">
        <f t="shared" si="10"/>
        <v>-31.930831033880473</v>
      </c>
      <c r="T26" s="51">
        <f t="shared" si="10"/>
        <v>3.8528311207820103</v>
      </c>
      <c r="U26" s="51">
        <f t="shared" si="10"/>
        <v>15.320000000000055</v>
      </c>
      <c r="V26" s="51">
        <f t="shared" si="10"/>
        <v>-0.90000000000006741</v>
      </c>
      <c r="W26" s="52">
        <f t="shared" si="10"/>
        <v>27.529999999999983</v>
      </c>
      <c r="Z26" s="2">
        <v>19</v>
      </c>
      <c r="AA26" s="85">
        <v>5.6514323204944539E-2</v>
      </c>
      <c r="AB26" s="85">
        <f t="shared" si="1"/>
        <v>6.4991471685686211E-2</v>
      </c>
      <c r="AC26" s="85">
        <f t="shared" si="2"/>
        <v>4.8037174724202859E-2</v>
      </c>
      <c r="AD26" s="86"/>
      <c r="AE26" s="87">
        <f t="shared" si="3"/>
        <v>0.36166401580510638</v>
      </c>
      <c r="AF26" s="87">
        <f t="shared" si="0"/>
        <v>0.31195833571479709</v>
      </c>
      <c r="AG26" s="87">
        <f t="shared" si="0"/>
        <v>0.41978921585501344</v>
      </c>
      <c r="AI26" s="29">
        <v>0.15</v>
      </c>
    </row>
    <row r="27" spans="2:35" ht="18.95" customHeight="1" x14ac:dyDescent="0.25">
      <c r="B27" s="10">
        <v>2</v>
      </c>
      <c r="C27" s="33">
        <v>6.4329999999999998</v>
      </c>
      <c r="D27" s="19">
        <v>4.6609999999999996</v>
      </c>
      <c r="E27" s="15">
        <v>2.4340000000000002</v>
      </c>
      <c r="F27" s="15">
        <v>3.3619999999999997</v>
      </c>
      <c r="G27" s="15">
        <v>4.3579999999999997</v>
      </c>
      <c r="H27" s="15">
        <v>1.58</v>
      </c>
      <c r="I27" s="15">
        <f t="shared" ref="I27:I35" si="11">IF(  ABS( MAX( D27:H27 ) )  &gt;  ABS(  MIN(D27:H27 ) ),
                                                 (  SUM(D27:H27) - ABS( MAX(D27:H27) ) ) / 4,
                                                  (  SUM(D27:H27) +  ABS( MIN(D27:H27)  )  )   / 4 )</f>
        <v>2.9334999999999991</v>
      </c>
      <c r="J27" s="20">
        <f t="shared" ref="J27:J35" si="12" xml:space="preserve"> IF( I27 &gt; 0, MAX( -$K$3, -I27*$K$4 ), MIN( $K$3, -I27*$K$4 )  )</f>
        <v>-0.58669999999999989</v>
      </c>
      <c r="K27" s="13">
        <f t="shared" ref="K27:K35" si="13">C27+J27</f>
        <v>5.8463000000000003</v>
      </c>
      <c r="P27" s="31"/>
      <c r="Q27" s="31" t="s">
        <v>31</v>
      </c>
      <c r="R27" s="78">
        <v>0</v>
      </c>
      <c r="S27" s="53">
        <f t="shared" si="10"/>
        <v>-31.339865483988039</v>
      </c>
      <c r="T27" s="53">
        <f t="shared" si="10"/>
        <v>3.2956808347252284</v>
      </c>
      <c r="U27" s="53">
        <f t="shared" si="10"/>
        <v>14.754999999999976</v>
      </c>
      <c r="V27" s="53">
        <f t="shared" si="10"/>
        <v>-1.0799999999999699</v>
      </c>
      <c r="W27" s="54">
        <f t="shared" si="10"/>
        <v>27.025000000000034</v>
      </c>
      <c r="Z27" s="2">
        <v>20</v>
      </c>
      <c r="AA27" s="85">
        <v>5.6458926611085536E-2</v>
      </c>
      <c r="AB27" s="85">
        <f t="shared" si="1"/>
        <v>6.4927765602748364E-2</v>
      </c>
      <c r="AC27" s="85">
        <f t="shared" si="2"/>
        <v>4.7990087619422701E-2</v>
      </c>
      <c r="AD27" s="86"/>
      <c r="AE27" s="87">
        <f t="shared" si="3"/>
        <v>0.34266832944248721</v>
      </c>
      <c r="AF27" s="87">
        <f t="shared" si="0"/>
        <v>0.29326286055445189</v>
      </c>
      <c r="AG27" s="87">
        <f t="shared" si="0"/>
        <v>0.40089910742015628</v>
      </c>
      <c r="AI27" s="29">
        <v>0.15</v>
      </c>
    </row>
    <row r="28" spans="2:35" ht="18.95" customHeight="1" x14ac:dyDescent="0.25">
      <c r="B28" s="10">
        <v>3</v>
      </c>
      <c r="C28" s="33">
        <v>6.3639999999999999</v>
      </c>
      <c r="D28" s="19">
        <v>4.5410000000000004</v>
      </c>
      <c r="E28" s="15">
        <v>2.5859999999999999</v>
      </c>
      <c r="F28" s="15">
        <v>3.1999999999999997</v>
      </c>
      <c r="G28" s="15">
        <v>4.2729999999999997</v>
      </c>
      <c r="H28" s="15">
        <v>1.7749999999999995</v>
      </c>
      <c r="I28" s="15">
        <f t="shared" si="11"/>
        <v>2.9584999999999999</v>
      </c>
      <c r="J28" s="20">
        <f t="shared" si="12"/>
        <v>-0.5917</v>
      </c>
      <c r="K28" s="13">
        <f t="shared" si="13"/>
        <v>5.7722999999999995</v>
      </c>
      <c r="P28" s="31"/>
      <c r="Q28" s="31" t="s">
        <v>32</v>
      </c>
      <c r="R28" s="78">
        <v>0</v>
      </c>
      <c r="S28" s="53">
        <f t="shared" si="10"/>
        <v>-30.617168820985739</v>
      </c>
      <c r="T28" s="53">
        <f t="shared" si="10"/>
        <v>2.8070088551032657</v>
      </c>
      <c r="U28" s="53">
        <f t="shared" si="10"/>
        <v>14.205000000000052</v>
      </c>
      <c r="V28" s="53">
        <f t="shared" si="10"/>
        <v>-1.0999999999999206</v>
      </c>
      <c r="W28" s="54">
        <f t="shared" si="10"/>
        <v>26.374999999999872</v>
      </c>
      <c r="Z28" s="2">
        <v>21</v>
      </c>
      <c r="AA28" s="85">
        <v>5.6406471772180167E-2</v>
      </c>
      <c r="AB28" s="85">
        <f t="shared" si="1"/>
        <v>6.4867442538007192E-2</v>
      </c>
      <c r="AC28" s="85">
        <f t="shared" si="2"/>
        <v>4.7945501006353142E-2</v>
      </c>
      <c r="AD28" s="86"/>
      <c r="AE28" s="87">
        <f t="shared" si="3"/>
        <v>0.32468588643001389</v>
      </c>
      <c r="AF28" s="87">
        <f t="shared" si="0"/>
        <v>0.27570284317372046</v>
      </c>
      <c r="AG28" s="87">
        <f t="shared" si="0"/>
        <v>0.3828747278455405</v>
      </c>
      <c r="AI28" s="29">
        <v>0.15</v>
      </c>
    </row>
    <row r="29" spans="2:35" ht="18.95" customHeight="1" x14ac:dyDescent="0.25">
      <c r="B29" s="10">
        <v>4</v>
      </c>
      <c r="C29" s="33">
        <v>6.3280000000000003</v>
      </c>
      <c r="D29" s="19">
        <v>4.4320000000000004</v>
      </c>
      <c r="E29" s="15">
        <v>2.6640000000000006</v>
      </c>
      <c r="F29" s="15">
        <v>3.0630000000000006</v>
      </c>
      <c r="G29" s="15">
        <v>4.1740000000000004</v>
      </c>
      <c r="H29" s="15">
        <v>1.9140000000000006</v>
      </c>
      <c r="I29" s="15">
        <f t="shared" si="11"/>
        <v>2.9537500000000008</v>
      </c>
      <c r="J29" s="20">
        <f t="shared" si="12"/>
        <v>-0.59075000000000022</v>
      </c>
      <c r="K29" s="13">
        <f t="shared" si="13"/>
        <v>5.7372500000000004</v>
      </c>
      <c r="P29" s="31"/>
      <c r="Q29" s="31" t="s">
        <v>33</v>
      </c>
      <c r="R29" s="78">
        <v>0</v>
      </c>
      <c r="S29" s="53">
        <f t="shared" si="10"/>
        <v>-29.852758488347064</v>
      </c>
      <c r="T29" s="53">
        <f t="shared" si="10"/>
        <v>2.5018524836434297</v>
      </c>
      <c r="U29" s="53">
        <f t="shared" si="10"/>
        <v>13.594999999999926</v>
      </c>
      <c r="V29" s="53">
        <f t="shared" si="10"/>
        <v>-1.0750000000000344</v>
      </c>
      <c r="W29" s="54">
        <f t="shared" si="10"/>
        <v>25.669999999999998</v>
      </c>
      <c r="Z29" s="2">
        <v>22</v>
      </c>
      <c r="AA29" s="85">
        <v>5.6356825511882924E-2</v>
      </c>
      <c r="AB29" s="85">
        <f t="shared" si="1"/>
        <v>6.4810349338665363E-2</v>
      </c>
      <c r="AC29" s="85">
        <f t="shared" si="2"/>
        <v>4.7903301685100486E-2</v>
      </c>
      <c r="AD29" s="86"/>
      <c r="AE29" s="87">
        <f t="shared" si="3"/>
        <v>0.30766010215266071</v>
      </c>
      <c r="AF29" s="87">
        <f t="shared" si="0"/>
        <v>0.25920676568572243</v>
      </c>
      <c r="AG29" s="87">
        <f t="shared" si="0"/>
        <v>0.36567394125412828</v>
      </c>
      <c r="AI29" s="29">
        <v>0.15</v>
      </c>
    </row>
    <row r="30" spans="2:35" ht="18.95" customHeight="1" thickBot="1" x14ac:dyDescent="0.3">
      <c r="B30" s="10">
        <v>5</v>
      </c>
      <c r="C30" s="34">
        <v>6.3280000000000003</v>
      </c>
      <c r="D30" s="21">
        <v>4.359</v>
      </c>
      <c r="E30" s="22">
        <v>2.7280000000000006</v>
      </c>
      <c r="F30" s="22">
        <v>2.9780000000000002</v>
      </c>
      <c r="G30" s="22">
        <v>4.0940000000000003</v>
      </c>
      <c r="H30" s="22">
        <v>2.0180000000000007</v>
      </c>
      <c r="I30" s="22">
        <f t="shared" si="11"/>
        <v>2.9545000000000008</v>
      </c>
      <c r="J30" s="23">
        <f t="shared" si="12"/>
        <v>-0.5909000000000002</v>
      </c>
      <c r="K30" s="41">
        <f t="shared" si="13"/>
        <v>5.7370999999999999</v>
      </c>
      <c r="P30" s="31"/>
      <c r="Q30" s="31" t="s">
        <v>34</v>
      </c>
      <c r="R30" s="79">
        <v>0</v>
      </c>
      <c r="S30" s="55">
        <f t="shared" si="10"/>
        <v>-29.006197820792487</v>
      </c>
      <c r="T30" s="55">
        <f t="shared" si="10"/>
        <v>2.0855829583436849</v>
      </c>
      <c r="U30" s="55">
        <f t="shared" si="10"/>
        <v>13.109999999999996</v>
      </c>
      <c r="V30" s="55">
        <f t="shared" si="10"/>
        <v>-1.2150000000001049</v>
      </c>
      <c r="W30" s="56">
        <f t="shared" si="10"/>
        <v>25.075000000000028</v>
      </c>
      <c r="Z30" s="2">
        <v>23</v>
      </c>
      <c r="AA30" s="85">
        <v>5.6309847120123102E-2</v>
      </c>
      <c r="AB30" s="85">
        <f t="shared" si="1"/>
        <v>6.4756324188141562E-2</v>
      </c>
      <c r="AC30" s="85">
        <f t="shared" si="2"/>
        <v>4.7863370052104635E-2</v>
      </c>
      <c r="AD30" s="86"/>
      <c r="AE30" s="87">
        <f t="shared" si="3"/>
        <v>0.29153796055283582</v>
      </c>
      <c r="AF30" s="87">
        <f t="shared" si="0"/>
        <v>0.24370804388782374</v>
      </c>
      <c r="AG30" s="87">
        <f t="shared" si="0"/>
        <v>0.34925704141388092</v>
      </c>
      <c r="AI30" s="29">
        <v>0.15</v>
      </c>
    </row>
    <row r="31" spans="2:35" ht="18.95" customHeight="1" x14ac:dyDescent="0.25">
      <c r="B31" s="10">
        <v>6</v>
      </c>
      <c r="C31" s="33">
        <v>6.3240000000000007</v>
      </c>
      <c r="D31" s="19">
        <v>4.2960000000000012</v>
      </c>
      <c r="E31" s="15">
        <v>2.7610000000000006</v>
      </c>
      <c r="F31" s="15">
        <v>2.9020000000000006</v>
      </c>
      <c r="G31" s="15">
        <v>4.0060000000000002</v>
      </c>
      <c r="H31" s="15">
        <v>2.0750000000000011</v>
      </c>
      <c r="I31" s="39">
        <f t="shared" si="11"/>
        <v>2.9360000000000013</v>
      </c>
      <c r="J31" s="20">
        <f t="shared" si="12"/>
        <v>-0.58720000000000028</v>
      </c>
      <c r="K31" s="40">
        <f t="shared" si="13"/>
        <v>5.7368000000000006</v>
      </c>
      <c r="Z31" s="2">
        <v>24</v>
      </c>
      <c r="AA31" s="85">
        <v>5.6265393416904619E-2</v>
      </c>
      <c r="AB31" s="85">
        <f t="shared" si="1"/>
        <v>6.4705202429440306E-2</v>
      </c>
      <c r="AC31" s="85">
        <f t="shared" si="2"/>
        <v>4.7825584404368925E-2</v>
      </c>
      <c r="AD31" s="86"/>
      <c r="AE31" s="87">
        <f t="shared" si="3"/>
        <v>0.27626972638902147</v>
      </c>
      <c r="AF31" s="87">
        <f t="shared" si="0"/>
        <v>0.22914461758575333</v>
      </c>
      <c r="AG31" s="87">
        <f t="shared" si="0"/>
        <v>0.33358655689009525</v>
      </c>
      <c r="AI31" s="29">
        <v>0.15</v>
      </c>
    </row>
    <row r="32" spans="2:35" ht="18.95" customHeight="1" thickBot="1" x14ac:dyDescent="0.3">
      <c r="B32" s="10">
        <v>7</v>
      </c>
      <c r="C32" s="33">
        <v>6.3100000000000005</v>
      </c>
      <c r="D32" s="19">
        <v>4.2310000000000008</v>
      </c>
      <c r="E32" s="15">
        <v>2.7670000000000003</v>
      </c>
      <c r="F32" s="15">
        <v>2.8290000000000006</v>
      </c>
      <c r="G32" s="15">
        <v>3.9120000000000004</v>
      </c>
      <c r="H32" s="15">
        <v>2.0990000000000002</v>
      </c>
      <c r="I32" s="15">
        <f t="shared" si="11"/>
        <v>2.9017500000000007</v>
      </c>
      <c r="J32" s="20">
        <f t="shared" si="12"/>
        <v>-0.58035000000000014</v>
      </c>
      <c r="K32" s="13">
        <f t="shared" si="13"/>
        <v>5.7296500000000004</v>
      </c>
      <c r="Z32" s="2">
        <v>25</v>
      </c>
      <c r="AA32" s="85">
        <v>5.6223322208502902E-2</v>
      </c>
      <c r="AB32" s="85">
        <f t="shared" si="1"/>
        <v>6.4656820539778337E-2</v>
      </c>
      <c r="AC32" s="85">
        <f t="shared" si="2"/>
        <v>4.7789823877227466E-2</v>
      </c>
      <c r="AD32" s="86"/>
      <c r="AE32" s="87">
        <f t="shared" si="3"/>
        <v>0.26180868913219663</v>
      </c>
      <c r="AF32" s="87">
        <f t="shared" si="0"/>
        <v>0.2154585850937385</v>
      </c>
      <c r="AG32" s="87">
        <f t="shared" si="0"/>
        <v>0.31862707841241483</v>
      </c>
      <c r="AI32" s="29">
        <v>0.15</v>
      </c>
    </row>
    <row r="33" spans="2:35" ht="18.95" customHeight="1" thickBot="1" x14ac:dyDescent="0.3">
      <c r="B33" s="10">
        <v>8</v>
      </c>
      <c r="C33" s="33">
        <v>6.2920000000000007</v>
      </c>
      <c r="D33" s="19">
        <v>4.1620000000000008</v>
      </c>
      <c r="E33" s="15">
        <v>2.7580000000000005</v>
      </c>
      <c r="F33" s="15">
        <v>2.7640000000000007</v>
      </c>
      <c r="G33" s="15">
        <v>3.8210000000000006</v>
      </c>
      <c r="H33" s="15">
        <v>2.1060000000000008</v>
      </c>
      <c r="I33" s="15">
        <f t="shared" si="11"/>
        <v>2.8622500000000008</v>
      </c>
      <c r="J33" s="20">
        <f t="shared" si="12"/>
        <v>-0.57245000000000024</v>
      </c>
      <c r="K33" s="13">
        <f t="shared" si="13"/>
        <v>5.7195500000000008</v>
      </c>
      <c r="Q33" s="57">
        <f>K5</f>
        <v>20</v>
      </c>
      <c r="R33" s="2"/>
      <c r="S33" s="63" t="str">
        <f>S7</f>
        <v>20231231</v>
      </c>
      <c r="T33" s="63" t="str">
        <f t="shared" ref="T33:V33" si="14">T7</f>
        <v>20240131</v>
      </c>
      <c r="U33" s="63" t="str">
        <f t="shared" si="14"/>
        <v>20240229</v>
      </c>
      <c r="V33" s="63" t="str">
        <f t="shared" si="14"/>
        <v>20240331</v>
      </c>
      <c r="Z33" s="2">
        <v>26</v>
      </c>
      <c r="AA33" s="85">
        <v>5.6183494611619533E-2</v>
      </c>
      <c r="AB33" s="85">
        <f t="shared" si="1"/>
        <v>6.4611018803362452E-2</v>
      </c>
      <c r="AC33" s="85">
        <f t="shared" si="2"/>
        <v>4.7755970419876601E-2</v>
      </c>
      <c r="AD33" s="86"/>
      <c r="AE33" s="87">
        <f t="shared" si="3"/>
        <v>0.24811093416435429</v>
      </c>
      <c r="AF33" s="87">
        <f t="shared" si="0"/>
        <v>0.20259587593878259</v>
      </c>
      <c r="AG33" s="87">
        <f t="shared" si="0"/>
        <v>0.30434510538665011</v>
      </c>
      <c r="AI33" s="29">
        <v>0.15</v>
      </c>
    </row>
    <row r="34" spans="2:35" ht="18.95" customHeight="1" x14ac:dyDescent="0.25">
      <c r="B34" s="10">
        <v>9</v>
      </c>
      <c r="C34" s="33">
        <v>6.2720000000000002</v>
      </c>
      <c r="D34" s="19">
        <v>4.09</v>
      </c>
      <c r="E34" s="15">
        <v>2.7370000000000001</v>
      </c>
      <c r="F34" s="15">
        <v>2.7030000000000003</v>
      </c>
      <c r="G34" s="15">
        <v>3.7360000000000002</v>
      </c>
      <c r="H34" s="15">
        <v>2.1000000000000005</v>
      </c>
      <c r="I34" s="15">
        <f t="shared" si="11"/>
        <v>2.8190000000000008</v>
      </c>
      <c r="J34" s="20">
        <f t="shared" si="12"/>
        <v>-0.56380000000000019</v>
      </c>
      <c r="K34" s="13">
        <f t="shared" si="13"/>
        <v>5.7081999999999997</v>
      </c>
      <c r="P34" s="31"/>
      <c r="Q34" s="31" t="s">
        <v>25</v>
      </c>
      <c r="R34" s="77">
        <v>0</v>
      </c>
      <c r="S34" s="58">
        <f>IF( AND( ABS(S21) &gt; $Q$33,  SIGN(S21) &lt;&gt; SIGN(T21)  ),  1,  0  )</f>
        <v>1</v>
      </c>
      <c r="T34" s="58">
        <f t="shared" ref="T34:V34" si="15">IF( AND( ABS(T21) &gt; $Q$33,  SIGN(T21) &lt;&gt; SIGN(U21)  ),  1,  0  )</f>
        <v>0</v>
      </c>
      <c r="U34" s="58">
        <f t="shared" si="15"/>
        <v>0</v>
      </c>
      <c r="V34" s="58">
        <f t="shared" si="15"/>
        <v>0</v>
      </c>
      <c r="W34" s="80">
        <v>0</v>
      </c>
      <c r="Z34" s="2">
        <v>27</v>
      </c>
      <c r="AA34" s="85">
        <v>5.614577657579134E-2</v>
      </c>
      <c r="AB34" s="85">
        <f t="shared" si="1"/>
        <v>6.4567643062160035E-2</v>
      </c>
      <c r="AC34" s="85">
        <f t="shared" si="2"/>
        <v>4.7723910089422637E-2</v>
      </c>
      <c r="AD34" s="86"/>
      <c r="AE34" s="87">
        <f t="shared" si="3"/>
        <v>0.23513513758973165</v>
      </c>
      <c r="AF34" s="87">
        <f t="shared" si="0"/>
        <v>0.19050595670415016</v>
      </c>
      <c r="AG34" s="87">
        <f t="shared" si="0"/>
        <v>0.29070890892446621</v>
      </c>
      <c r="AI34" s="29">
        <v>0.15</v>
      </c>
    </row>
    <row r="35" spans="2:35" ht="18.95" customHeight="1" thickBot="1" x14ac:dyDescent="0.3">
      <c r="B35" s="11">
        <v>10</v>
      </c>
      <c r="C35" s="34">
        <v>6.2489999999999997</v>
      </c>
      <c r="D35" s="21">
        <v>4.0109999999999992</v>
      </c>
      <c r="E35" s="22">
        <v>2.7049999999999996</v>
      </c>
      <c r="F35" s="22">
        <v>2.6469999999999994</v>
      </c>
      <c r="G35" s="22">
        <v>3.6559999999999997</v>
      </c>
      <c r="H35" s="22">
        <v>2.0869999999999997</v>
      </c>
      <c r="I35" s="22">
        <f t="shared" si="11"/>
        <v>2.7737499999999997</v>
      </c>
      <c r="J35" s="23">
        <f t="shared" si="12"/>
        <v>-0.55474999999999997</v>
      </c>
      <c r="K35" s="14">
        <f t="shared" si="13"/>
        <v>5.6942499999999994</v>
      </c>
      <c r="P35" s="31"/>
      <c r="Q35" s="31" t="s">
        <v>26</v>
      </c>
      <c r="R35" s="78">
        <v>0</v>
      </c>
      <c r="S35" s="59">
        <f t="shared" ref="S35:V43" si="16">IF( AND( ABS(S22) &gt; $Q$33,  SIGN(S22) &lt;&gt; SIGN(T22)  ),  1,  0  )</f>
        <v>1</v>
      </c>
      <c r="T35" s="59">
        <f t="shared" si="16"/>
        <v>0</v>
      </c>
      <c r="U35" s="59">
        <f t="shared" si="16"/>
        <v>0</v>
      </c>
      <c r="V35" s="59">
        <f t="shared" si="16"/>
        <v>0</v>
      </c>
      <c r="W35" s="81">
        <v>0</v>
      </c>
      <c r="Z35" s="2">
        <v>28</v>
      </c>
      <c r="AA35" s="85">
        <v>5.6110039836149372E-2</v>
      </c>
      <c r="AB35" s="85">
        <f t="shared" si="1"/>
        <v>6.4526545811571773E-2</v>
      </c>
      <c r="AC35" s="85">
        <f t="shared" si="2"/>
        <v>4.7693533860726965E-2</v>
      </c>
      <c r="AD35" s="86"/>
      <c r="AE35" s="87">
        <f t="shared" si="3"/>
        <v>0.22284238152147859</v>
      </c>
      <c r="AF35" s="87">
        <f t="shared" si="0"/>
        <v>0.1791415657142244</v>
      </c>
      <c r="AG35" s="87">
        <f t="shared" si="0"/>
        <v>0.27768840914736453</v>
      </c>
      <c r="AI35" s="29">
        <v>0.15</v>
      </c>
    </row>
    <row r="36" spans="2:35" ht="18.95" customHeight="1" x14ac:dyDescent="0.25">
      <c r="P36" s="31"/>
      <c r="Q36" s="31" t="s">
        <v>27</v>
      </c>
      <c r="R36" s="78">
        <v>0</v>
      </c>
      <c r="S36" s="59">
        <f t="shared" si="16"/>
        <v>1</v>
      </c>
      <c r="T36" s="59">
        <f t="shared" si="16"/>
        <v>0</v>
      </c>
      <c r="U36" s="59">
        <f t="shared" si="16"/>
        <v>0</v>
      </c>
      <c r="V36" s="59">
        <f t="shared" si="16"/>
        <v>0</v>
      </c>
      <c r="W36" s="81">
        <v>0</v>
      </c>
      <c r="Z36" s="2">
        <v>29</v>
      </c>
      <c r="AA36" s="85">
        <v>5.6076162461249801E-2</v>
      </c>
      <c r="AB36" s="85">
        <f t="shared" si="1"/>
        <v>6.448758683043726E-2</v>
      </c>
      <c r="AC36" s="85">
        <f t="shared" si="2"/>
        <v>4.7664738092062328E-2</v>
      </c>
      <c r="AD36" s="86"/>
      <c r="AE36" s="87">
        <f t="shared" si="3"/>
        <v>0.21119598717581353</v>
      </c>
      <c r="AF36" s="87">
        <f t="shared" si="0"/>
        <v>0.16845847290970459</v>
      </c>
      <c r="AG36" s="87">
        <f t="shared" si="0"/>
        <v>0.26525506485081085</v>
      </c>
      <c r="AI36" s="29">
        <v>0.15</v>
      </c>
    </row>
    <row r="37" spans="2:35" ht="18.95" customHeight="1" x14ac:dyDescent="0.25">
      <c r="P37" s="31"/>
      <c r="Q37" s="31" t="s">
        <v>28</v>
      </c>
      <c r="R37" s="78">
        <v>0</v>
      </c>
      <c r="S37" s="59">
        <f t="shared" si="16"/>
        <v>1</v>
      </c>
      <c r="T37" s="59">
        <f t="shared" si="16"/>
        <v>0</v>
      </c>
      <c r="U37" s="59">
        <f t="shared" si="16"/>
        <v>0</v>
      </c>
      <c r="V37" s="59">
        <f t="shared" si="16"/>
        <v>0</v>
      </c>
      <c r="W37" s="81">
        <v>0</v>
      </c>
      <c r="Z37" s="2">
        <v>30</v>
      </c>
      <c r="AA37" s="85">
        <v>5.6044029113855975E-2</v>
      </c>
      <c r="AB37" s="85">
        <f t="shared" si="1"/>
        <v>6.4450633480934369E-2</v>
      </c>
      <c r="AC37" s="85">
        <f t="shared" si="2"/>
        <v>4.7637424746777575E-2</v>
      </c>
      <c r="AD37" s="86"/>
      <c r="AE37" s="87">
        <f t="shared" si="3"/>
        <v>0.20016136350345651</v>
      </c>
      <c r="AF37" s="87">
        <f t="shared" si="0"/>
        <v>0.15841526180654983</v>
      </c>
      <c r="AG37" s="87">
        <f t="shared" si="0"/>
        <v>0.25338177389608418</v>
      </c>
      <c r="AI37" s="29">
        <v>0.15</v>
      </c>
    </row>
    <row r="38" spans="2:35" ht="18.95" customHeight="1" thickBot="1" x14ac:dyDescent="0.3">
      <c r="P38" s="31"/>
      <c r="Q38" s="31" t="s">
        <v>29</v>
      </c>
      <c r="R38" s="78">
        <v>0</v>
      </c>
      <c r="S38" s="59">
        <f t="shared" si="16"/>
        <v>1</v>
      </c>
      <c r="T38" s="59">
        <f t="shared" si="16"/>
        <v>0</v>
      </c>
      <c r="U38" s="59">
        <f t="shared" si="16"/>
        <v>0</v>
      </c>
      <c r="V38" s="59">
        <f t="shared" si="16"/>
        <v>0</v>
      </c>
      <c r="W38" s="81">
        <v>0</v>
      </c>
      <c r="Z38" s="2">
        <v>31</v>
      </c>
      <c r="AA38" s="85">
        <v>5.6013531109573522E-2</v>
      </c>
      <c r="AB38" s="85">
        <f t="shared" si="1"/>
        <v>6.4415560776009545E-2</v>
      </c>
      <c r="AC38" s="85">
        <f t="shared" si="2"/>
        <v>4.7611501443137492E-2</v>
      </c>
      <c r="AD38" s="86"/>
      <c r="AE38" s="87">
        <f t="shared" si="3"/>
        <v>0.18970586942464585</v>
      </c>
      <c r="AF38" s="87">
        <f t="shared" si="0"/>
        <v>0.14897313088999889</v>
      </c>
      <c r="AG38" s="87">
        <f t="shared" si="0"/>
        <v>0.24204278293780498</v>
      </c>
      <c r="AI38" s="29">
        <v>0.15</v>
      </c>
    </row>
    <row r="39" spans="2:35" ht="18.95" customHeight="1" x14ac:dyDescent="0.25">
      <c r="B39" s="5"/>
      <c r="C39" s="2" t="s">
        <v>5</v>
      </c>
      <c r="D39" s="127" t="s">
        <v>14</v>
      </c>
      <c r="E39" s="128"/>
      <c r="F39" s="128"/>
      <c r="G39" s="128"/>
      <c r="H39" s="128"/>
      <c r="I39" s="129"/>
      <c r="K39" s="130" t="s">
        <v>20</v>
      </c>
      <c r="P39" s="31"/>
      <c r="Q39" s="31" t="s">
        <v>30</v>
      </c>
      <c r="R39" s="77">
        <v>0</v>
      </c>
      <c r="S39" s="58">
        <f t="shared" si="16"/>
        <v>1</v>
      </c>
      <c r="T39" s="58">
        <f t="shared" si="16"/>
        <v>0</v>
      </c>
      <c r="U39" s="58">
        <f t="shared" si="16"/>
        <v>0</v>
      </c>
      <c r="V39" s="58">
        <f t="shared" si="16"/>
        <v>0</v>
      </c>
      <c r="W39" s="80">
        <v>0</v>
      </c>
      <c r="Z39" s="2">
        <v>32</v>
      </c>
      <c r="AA39" s="85">
        <v>5.5984566334826624E-2</v>
      </c>
      <c r="AB39" s="85">
        <f t="shared" si="1"/>
        <v>6.438225128505061E-2</v>
      </c>
      <c r="AC39" s="85">
        <f t="shared" si="2"/>
        <v>4.7586881384602632E-2</v>
      </c>
      <c r="AD39" s="86"/>
      <c r="AE39" s="87">
        <f t="shared" si="3"/>
        <v>0.17979868801812895</v>
      </c>
      <c r="AF39" s="87">
        <f t="shared" si="0"/>
        <v>0.14009571217985664</v>
      </c>
      <c r="AG39" s="87">
        <f t="shared" si="0"/>
        <v>0.23121360529933099</v>
      </c>
      <c r="AI39" s="29">
        <v>0.15</v>
      </c>
    </row>
    <row r="40" spans="2:35" ht="18.95" customHeight="1" x14ac:dyDescent="0.25">
      <c r="B40" s="3"/>
      <c r="C40" s="4" t="s">
        <v>1</v>
      </c>
      <c r="D40" s="6" t="s">
        <v>0</v>
      </c>
      <c r="E40" s="6" t="s">
        <v>13</v>
      </c>
      <c r="F40" s="6" t="s">
        <v>2</v>
      </c>
      <c r="G40" s="6" t="s">
        <v>3</v>
      </c>
      <c r="H40" s="6" t="s">
        <v>4</v>
      </c>
      <c r="I40" s="7" t="s">
        <v>6</v>
      </c>
      <c r="J40" s="8" t="s">
        <v>7</v>
      </c>
      <c r="K40" s="131"/>
      <c r="P40" s="31"/>
      <c r="Q40" s="31" t="s">
        <v>31</v>
      </c>
      <c r="R40" s="78">
        <v>0</v>
      </c>
      <c r="S40" s="59">
        <f t="shared" si="16"/>
        <v>1</v>
      </c>
      <c r="T40" s="59">
        <f t="shared" si="16"/>
        <v>0</v>
      </c>
      <c r="U40" s="59">
        <f t="shared" si="16"/>
        <v>0</v>
      </c>
      <c r="V40" s="59">
        <f t="shared" si="16"/>
        <v>0</v>
      </c>
      <c r="W40" s="81">
        <v>0</v>
      </c>
      <c r="Z40" s="2">
        <v>33</v>
      </c>
      <c r="AA40" s="85">
        <v>5.5957039068830206E-2</v>
      </c>
      <c r="AB40" s="85">
        <f t="shared" si="1"/>
        <v>6.4350594929154736E-2</v>
      </c>
      <c r="AC40" s="85">
        <f t="shared" si="2"/>
        <v>4.7563483208505675E-2</v>
      </c>
      <c r="AD40" s="86"/>
      <c r="AE40" s="87">
        <f t="shared" si="3"/>
        <v>0.17041071125455928</v>
      </c>
      <c r="AF40" s="87">
        <f t="shared" si="0"/>
        <v>0.13174890502706785</v>
      </c>
      <c r="AG40" s="87">
        <f t="shared" si="0"/>
        <v>0.22087094598198553</v>
      </c>
      <c r="AI40" s="29">
        <v>0.15</v>
      </c>
    </row>
    <row r="41" spans="2:35" ht="18.95" customHeight="1" thickBot="1" x14ac:dyDescent="0.3">
      <c r="B41" s="25">
        <v>20240229</v>
      </c>
      <c r="C41" s="2" t="s">
        <v>10</v>
      </c>
      <c r="D41" s="2" t="s">
        <v>8</v>
      </c>
      <c r="E41" s="2" t="s">
        <v>9</v>
      </c>
      <c r="F41" s="2" t="s">
        <v>11</v>
      </c>
      <c r="G41" s="2" t="s">
        <v>12</v>
      </c>
      <c r="H41" s="2" t="s">
        <v>15</v>
      </c>
      <c r="I41" s="2"/>
      <c r="J41" s="2"/>
      <c r="P41" s="31"/>
      <c r="Q41" s="31" t="s">
        <v>32</v>
      </c>
      <c r="R41" s="78">
        <v>0</v>
      </c>
      <c r="S41" s="59">
        <f t="shared" si="16"/>
        <v>1</v>
      </c>
      <c r="T41" s="59">
        <f t="shared" si="16"/>
        <v>0</v>
      </c>
      <c r="U41" s="59">
        <f t="shared" si="16"/>
        <v>0</v>
      </c>
      <c r="V41" s="59">
        <f t="shared" si="16"/>
        <v>0</v>
      </c>
      <c r="W41" s="81">
        <v>0</v>
      </c>
      <c r="Z41" s="2">
        <v>34</v>
      </c>
      <c r="AA41" s="85">
        <v>5.593085974205203E-2</v>
      </c>
      <c r="AB41" s="85">
        <f t="shared" si="1"/>
        <v>6.4320488703359824E-2</v>
      </c>
      <c r="AC41" s="85">
        <f t="shared" si="2"/>
        <v>4.7541230780744223E-2</v>
      </c>
      <c r="AD41" s="86"/>
      <c r="AE41" s="87">
        <f t="shared" si="3"/>
        <v>0.16151443406725152</v>
      </c>
      <c r="AF41" s="87">
        <f t="shared" si="0"/>
        <v>0.12390072347409124</v>
      </c>
      <c r="AG41" s="87">
        <f t="shared" si="0"/>
        <v>0.21099263294137072</v>
      </c>
      <c r="AI41" s="29">
        <v>0.15</v>
      </c>
    </row>
    <row r="42" spans="2:35" ht="18.95" customHeight="1" x14ac:dyDescent="0.25">
      <c r="B42" s="9">
        <v>1</v>
      </c>
      <c r="C42" s="32">
        <v>6.7379999999999995</v>
      </c>
      <c r="D42" s="16">
        <v>4.9769999999999994</v>
      </c>
      <c r="E42" s="16">
        <v>2.4019999999999992</v>
      </c>
      <c r="F42" s="17">
        <v>3.7169999999999996</v>
      </c>
      <c r="G42" s="17">
        <v>4.5199999999999996</v>
      </c>
      <c r="H42" s="17">
        <v>1.2229999999999999</v>
      </c>
      <c r="I42" s="17">
        <f>IF(  ABS( MAX( D42:H42 ) )  &gt;  ABS(  MIN(D42:H42 ) ),
                                                 (  SUM(D42:H42) - ABS( MAX(D42:H42) ) ) / 4,
                                                  (  SUM(D42:H42) +  ABS( MIN(D42:H42)  )  )   / 4 )</f>
        <v>2.9654999999999996</v>
      </c>
      <c r="J42" s="18">
        <f xml:space="preserve"> IF( I42 &gt; 0, MAX( -$K$3, -I42*$K$4 ), MIN( $K$3, -I42*$K$4 )  )</f>
        <v>-0.59309999999999996</v>
      </c>
      <c r="K42" s="12">
        <f>C42+J42</f>
        <v>6.1448999999999998</v>
      </c>
      <c r="P42" s="31"/>
      <c r="Q42" s="31" t="s">
        <v>33</v>
      </c>
      <c r="R42" s="78">
        <v>0</v>
      </c>
      <c r="S42" s="59">
        <f t="shared" si="16"/>
        <v>1</v>
      </c>
      <c r="T42" s="59">
        <f t="shared" si="16"/>
        <v>0</v>
      </c>
      <c r="U42" s="59">
        <f t="shared" si="16"/>
        <v>0</v>
      </c>
      <c r="V42" s="59">
        <f t="shared" si="16"/>
        <v>0</v>
      </c>
      <c r="W42" s="81">
        <v>0</v>
      </c>
      <c r="Z42" s="2">
        <v>35</v>
      </c>
      <c r="AA42" s="85">
        <v>5.5905944654801587E-2</v>
      </c>
      <c r="AB42" s="85">
        <f t="shared" si="1"/>
        <v>6.4291836353021825E-2</v>
      </c>
      <c r="AC42" s="85">
        <f t="shared" si="2"/>
        <v>4.7520052956581349E-2</v>
      </c>
      <c r="AD42" s="86"/>
      <c r="AE42" s="87">
        <f t="shared" si="3"/>
        <v>0.15308385672424207</v>
      </c>
      <c r="AF42" s="87">
        <f t="shared" si="0"/>
        <v>0.11652115574117274</v>
      </c>
      <c r="AG42" s="87">
        <f t="shared" si="0"/>
        <v>0.20155755388896202</v>
      </c>
      <c r="AI42" s="29">
        <v>0.15</v>
      </c>
    </row>
    <row r="43" spans="2:35" ht="18.95" customHeight="1" thickBot="1" x14ac:dyDescent="0.3">
      <c r="B43" s="10">
        <v>2</v>
      </c>
      <c r="C43" s="33">
        <v>6.41</v>
      </c>
      <c r="D43" s="19">
        <v>4.6379999999999999</v>
      </c>
      <c r="E43" s="15">
        <v>2.4209999999999998</v>
      </c>
      <c r="F43" s="15">
        <v>3.3120000000000003</v>
      </c>
      <c r="G43" s="15">
        <v>4.3250000000000002</v>
      </c>
      <c r="H43" s="15">
        <v>1.4290000000000003</v>
      </c>
      <c r="I43" s="15">
        <f t="shared" ref="I43:I45" si="17">IF(  ABS( MAX( D43:H43 ) )  &gt;  ABS(  MIN(D43:H43 ) ),
                                                 (  SUM(D43:H43) - ABS( MAX(D43:H43) ) ) / 4,
                                                  (  SUM(D43:H43) +  ABS( MIN(D43:H43)  )  )   / 4 )</f>
        <v>2.87175</v>
      </c>
      <c r="J43" s="20">
        <f t="shared" ref="J43:J45" si="18" xml:space="preserve"> IF( I43 &gt; 0, MAX( -$K$3, -I43*$K$4 ), MIN( $K$3, -I43*$K$4 )  )</f>
        <v>-0.57435000000000003</v>
      </c>
      <c r="K43" s="13">
        <f t="shared" ref="K43:K51" si="19">C43+J43</f>
        <v>5.8356500000000002</v>
      </c>
      <c r="P43" s="31"/>
      <c r="Q43" s="31" t="s">
        <v>34</v>
      </c>
      <c r="R43" s="79">
        <v>0</v>
      </c>
      <c r="S43" s="60">
        <f t="shared" si="16"/>
        <v>1</v>
      </c>
      <c r="T43" s="60">
        <f t="shared" si="16"/>
        <v>0</v>
      </c>
      <c r="U43" s="60">
        <f t="shared" si="16"/>
        <v>0</v>
      </c>
      <c r="V43" s="60">
        <f t="shared" si="16"/>
        <v>0</v>
      </c>
      <c r="W43" s="82">
        <v>0</v>
      </c>
      <c r="Z43" s="2">
        <v>36</v>
      </c>
      <c r="AA43" s="85">
        <v>5.5882215673089597E-2</v>
      </c>
      <c r="AB43" s="85">
        <f t="shared" si="1"/>
        <v>6.4264548024053028E-2</v>
      </c>
      <c r="AC43" s="85">
        <f t="shared" si="2"/>
        <v>4.7499883322126159E-2</v>
      </c>
      <c r="AD43" s="86"/>
      <c r="AE43" s="87">
        <f t="shared" si="3"/>
        <v>0.14509439461006848</v>
      </c>
      <c r="AF43" s="87">
        <f t="shared" si="0"/>
        <v>0.10958203459431262</v>
      </c>
      <c r="AG43" s="87">
        <f t="shared" si="0"/>
        <v>0.19254559798321794</v>
      </c>
      <c r="AI43" s="29">
        <v>0.15</v>
      </c>
    </row>
    <row r="44" spans="2:35" ht="18.95" customHeight="1" x14ac:dyDescent="0.25">
      <c r="B44" s="10">
        <v>3</v>
      </c>
      <c r="C44" s="33">
        <v>6.3490000000000002</v>
      </c>
      <c r="D44" s="19">
        <v>4.5259999999999998</v>
      </c>
      <c r="E44" s="15">
        <v>2.5760000000000001</v>
      </c>
      <c r="F44" s="15">
        <v>3.1639999999999997</v>
      </c>
      <c r="G44" s="15">
        <v>4.2360000000000007</v>
      </c>
      <c r="H44" s="15">
        <v>1.6590000000000007</v>
      </c>
      <c r="I44" s="15">
        <f t="shared" si="17"/>
        <v>2.9087500000000004</v>
      </c>
      <c r="J44" s="20">
        <f t="shared" si="18"/>
        <v>-0.5817500000000001</v>
      </c>
      <c r="K44" s="13">
        <f t="shared" si="19"/>
        <v>5.7672499999999998</v>
      </c>
      <c r="Z44" s="2">
        <v>37</v>
      </c>
      <c r="AA44" s="85">
        <v>5.5859599914126257E-2</v>
      </c>
      <c r="AB44" s="85">
        <f t="shared" si="1"/>
        <v>6.4238539901245187E-2</v>
      </c>
      <c r="AC44" s="85">
        <f t="shared" si="2"/>
        <v>4.748065992700732E-2</v>
      </c>
      <c r="AD44" s="86"/>
      <c r="AE44" s="87">
        <f t="shared" si="3"/>
        <v>0.13752279464779815</v>
      </c>
      <c r="AF44" s="87">
        <f t="shared" si="0"/>
        <v>0.10305691751447896</v>
      </c>
      <c r="AG44" s="87">
        <f t="shared" si="0"/>
        <v>0.1839376018642023</v>
      </c>
      <c r="AI44" s="29">
        <v>0.15</v>
      </c>
    </row>
    <row r="45" spans="2:35" ht="18.95" customHeight="1" x14ac:dyDescent="0.25">
      <c r="B45" s="10">
        <v>4</v>
      </c>
      <c r="C45" s="33">
        <v>6.3259999999999996</v>
      </c>
      <c r="D45" s="19">
        <v>4.43</v>
      </c>
      <c r="E45" s="15">
        <v>2.6609999999999996</v>
      </c>
      <c r="F45" s="15">
        <v>3.0469999999999997</v>
      </c>
      <c r="G45" s="15">
        <v>4.125</v>
      </c>
      <c r="H45" s="15">
        <v>1.7979999999999992</v>
      </c>
      <c r="I45" s="15">
        <f t="shared" si="17"/>
        <v>2.9077499999999992</v>
      </c>
      <c r="J45" s="20">
        <f t="shared" si="18"/>
        <v>-0.5815499999999999</v>
      </c>
      <c r="K45" s="13">
        <f t="shared" si="19"/>
        <v>5.7444499999999996</v>
      </c>
      <c r="Q45" s="64"/>
      <c r="R45" s="64" t="s">
        <v>39</v>
      </c>
      <c r="Z45" s="2">
        <v>38</v>
      </c>
      <c r="AA45" s="85">
        <v>5.5838029430297809E-2</v>
      </c>
      <c r="AB45" s="85">
        <f t="shared" si="1"/>
        <v>6.4213733844842469E-2</v>
      </c>
      <c r="AC45" s="85">
        <f t="shared" si="2"/>
        <v>4.7462325015753135E-2</v>
      </c>
      <c r="AD45" s="86"/>
      <c r="AE45" s="87">
        <f t="shared" si="3"/>
        <v>0.13034705769518073</v>
      </c>
      <c r="AF45" s="87">
        <f t="shared" si="0"/>
        <v>9.6920975726209557E-2</v>
      </c>
      <c r="AG45" s="87">
        <f t="shared" si="0"/>
        <v>0.17571529956199641</v>
      </c>
      <c r="AI45" s="29">
        <v>0.15</v>
      </c>
    </row>
    <row r="46" spans="2:35" ht="18.95" customHeight="1" thickBot="1" x14ac:dyDescent="0.3">
      <c r="B46" s="10">
        <v>5</v>
      </c>
      <c r="C46" s="34">
        <v>6.3270000000000008</v>
      </c>
      <c r="D46" s="21">
        <v>4.3360000000000003</v>
      </c>
      <c r="E46" s="22">
        <v>2.7160000000000006</v>
      </c>
      <c r="F46" s="22">
        <v>2.9690000000000012</v>
      </c>
      <c r="G46" s="22">
        <v>4.0310000000000006</v>
      </c>
      <c r="H46" s="22">
        <v>1.8950000000000014</v>
      </c>
      <c r="I46" s="22">
        <f t="shared" ref="I46:I51" si="20">IF(  ABS( MAX( D46:H46 ) )  &gt;  ABS(  MIN(D46:H46 ) ),
                                                 (  SUM(D46:H46) - ABS( MAX(D46:H46) ) ) / 4,
                                                  (  SUM(D46:H46) +  ABS( MIN(D46:H46)  )  )   / 4 )</f>
        <v>2.9027500000000011</v>
      </c>
      <c r="J46" s="23">
        <f t="shared" ref="J46:J51" si="21" xml:space="preserve"> IF( I46 &gt; 0, MAX( -$K$3, -I46*$K$4 ), MIN( $K$3, -I46*$K$4 )  )</f>
        <v>-0.58055000000000023</v>
      </c>
      <c r="K46" s="41">
        <f t="shared" si="19"/>
        <v>5.7464500000000003</v>
      </c>
      <c r="R46" s="2"/>
      <c r="S46" s="2"/>
      <c r="T46" s="2"/>
      <c r="U46" s="83" t="str">
        <f>G3</f>
        <v> End-Chaitra (2080)</v>
      </c>
      <c r="V46" s="63">
        <f>W7-15</f>
        <v>20240415</v>
      </c>
      <c r="W46" s="2"/>
      <c r="Z46" s="2">
        <v>39</v>
      </c>
      <c r="AA46" s="85">
        <v>5.5817440897853121E-2</v>
      </c>
      <c r="AB46" s="85">
        <f t="shared" si="1"/>
        <v>6.4190057032531084E-2</v>
      </c>
      <c r="AC46" s="85">
        <f t="shared" si="2"/>
        <v>4.7444824763175152E-2</v>
      </c>
      <c r="AD46" s="86"/>
      <c r="AE46" s="87">
        <f t="shared" si="3"/>
        <v>0.12354636633634383</v>
      </c>
      <c r="AF46" s="87">
        <f t="shared" si="0"/>
        <v>9.1150891261414235E-2</v>
      </c>
      <c r="AG46" s="87">
        <f t="shared" si="0"/>
        <v>0.16786127587374947</v>
      </c>
      <c r="AI46" s="29">
        <v>0.15</v>
      </c>
    </row>
    <row r="47" spans="2:35" ht="18.95" customHeight="1" x14ac:dyDescent="0.25">
      <c r="B47" s="10">
        <v>6</v>
      </c>
      <c r="C47" s="33">
        <v>6.3210000000000006</v>
      </c>
      <c r="D47" s="19">
        <v>4.2590000000000003</v>
      </c>
      <c r="E47" s="15">
        <v>2.7330000000000005</v>
      </c>
      <c r="F47" s="15">
        <v>2.8930000000000007</v>
      </c>
      <c r="G47" s="15">
        <v>3.9330000000000007</v>
      </c>
      <c r="H47" s="15">
        <v>1.9450000000000003</v>
      </c>
      <c r="I47" s="39">
        <f t="shared" si="20"/>
        <v>2.8760000000000003</v>
      </c>
      <c r="J47" s="20">
        <f t="shared" si="21"/>
        <v>-0.57520000000000004</v>
      </c>
      <c r="K47" s="40">
        <f t="shared" si="19"/>
        <v>5.7458000000000009</v>
      </c>
      <c r="P47" s="31"/>
      <c r="Q47" s="31" t="s">
        <v>25</v>
      </c>
      <c r="R47" s="70">
        <v>0</v>
      </c>
      <c r="S47" s="65">
        <v>0</v>
      </c>
      <c r="T47" s="65">
        <v>0</v>
      </c>
      <c r="U47" s="66">
        <v>0</v>
      </c>
      <c r="V47" s="93">
        <f>IF(  V34 = 0,  V8,  AVERAGE(U8:W8)  )</f>
        <v>6.1461500000000002E-2</v>
      </c>
      <c r="W47" s="73">
        <v>0</v>
      </c>
      <c r="Z47" s="2">
        <v>40</v>
      </c>
      <c r="AA47" s="85">
        <v>5.5797775314600395E-2</v>
      </c>
      <c r="AB47" s="85">
        <f t="shared" si="1"/>
        <v>6.4167441611790443E-2</v>
      </c>
      <c r="AC47" s="85">
        <f t="shared" si="2"/>
        <v>4.7428109017410333E-2</v>
      </c>
      <c r="AD47" s="86"/>
      <c r="AE47" s="87">
        <f t="shared" si="3"/>
        <v>0.11710101756473346</v>
      </c>
      <c r="AF47" s="87">
        <f t="shared" si="0"/>
        <v>8.5724761334241575E-2</v>
      </c>
      <c r="AG47" s="87">
        <f t="shared" si="0"/>
        <v>0.16035892285910958</v>
      </c>
      <c r="AI47" s="29">
        <v>0.15</v>
      </c>
    </row>
    <row r="48" spans="2:35" ht="18.95" customHeight="1" x14ac:dyDescent="0.25">
      <c r="B48" s="10">
        <v>7</v>
      </c>
      <c r="C48" s="33">
        <v>6.3079999999999998</v>
      </c>
      <c r="D48" s="19">
        <v>4.1909999999999998</v>
      </c>
      <c r="E48" s="15">
        <v>2.7269999999999999</v>
      </c>
      <c r="F48" s="15">
        <v>2.82</v>
      </c>
      <c r="G48" s="15">
        <v>3.8359999999999999</v>
      </c>
      <c r="H48" s="15">
        <v>1.968</v>
      </c>
      <c r="I48" s="15">
        <f t="shared" si="20"/>
        <v>2.8377499999999998</v>
      </c>
      <c r="J48" s="20">
        <f t="shared" si="21"/>
        <v>-0.56755</v>
      </c>
      <c r="K48" s="13">
        <f t="shared" si="19"/>
        <v>5.7404500000000001</v>
      </c>
      <c r="P48" s="31"/>
      <c r="Q48" s="31" t="s">
        <v>26</v>
      </c>
      <c r="R48" s="71">
        <v>0</v>
      </c>
      <c r="S48" s="67">
        <v>0</v>
      </c>
      <c r="T48" s="67">
        <v>0</v>
      </c>
      <c r="U48" s="68">
        <v>0</v>
      </c>
      <c r="V48" s="94">
        <f t="shared" ref="V48:V56" si="22">IF(  V35 = 0,  V9,  AVERAGE(U9:W9)  )</f>
        <v>5.8463000000000001E-2</v>
      </c>
      <c r="W48" s="74">
        <v>0</v>
      </c>
      <c r="Z48" s="2">
        <v>41</v>
      </c>
      <c r="AA48" s="85">
        <v>5.5778977709476596E-2</v>
      </c>
      <c r="AB48" s="85">
        <f t="shared" si="1"/>
        <v>6.414582436589808E-2</v>
      </c>
      <c r="AC48" s="85">
        <f t="shared" si="2"/>
        <v>4.7412131053055105E-2</v>
      </c>
      <c r="AD48" s="86"/>
      <c r="AE48" s="87">
        <f t="shared" si="3"/>
        <v>0.1109923599161749</v>
      </c>
      <c r="AF48" s="87">
        <f t="shared" si="0"/>
        <v>8.0622009388271895E-2</v>
      </c>
      <c r="AG48" s="87">
        <f t="shared" si="0"/>
        <v>0.15319239915041627</v>
      </c>
      <c r="AI48" s="29">
        <v>0.15</v>
      </c>
    </row>
    <row r="49" spans="2:35" ht="18.95" customHeight="1" x14ac:dyDescent="0.25">
      <c r="B49" s="10">
        <v>8</v>
      </c>
      <c r="C49" s="33">
        <v>6.2889999999999997</v>
      </c>
      <c r="D49" s="19">
        <v>4.1229999999999993</v>
      </c>
      <c r="E49" s="15">
        <v>2.7050000000000001</v>
      </c>
      <c r="F49" s="15">
        <v>2.7509999999999994</v>
      </c>
      <c r="G49" s="15">
        <v>3.7409999999999997</v>
      </c>
      <c r="H49" s="15">
        <v>1.9719999999999995</v>
      </c>
      <c r="I49" s="15">
        <f t="shared" si="20"/>
        <v>2.7922499999999997</v>
      </c>
      <c r="J49" s="20">
        <f t="shared" si="21"/>
        <v>-0.55845</v>
      </c>
      <c r="K49" s="13">
        <f t="shared" si="19"/>
        <v>5.73055</v>
      </c>
      <c r="P49" s="31"/>
      <c r="Q49" s="31" t="s">
        <v>27</v>
      </c>
      <c r="R49" s="71">
        <v>0</v>
      </c>
      <c r="S49" s="67">
        <v>0</v>
      </c>
      <c r="T49" s="67">
        <v>0</v>
      </c>
      <c r="U49" s="68">
        <v>0</v>
      </c>
      <c r="V49" s="94">
        <f t="shared" si="22"/>
        <v>5.7722999999999997E-2</v>
      </c>
      <c r="W49" s="74">
        <v>0</v>
      </c>
      <c r="Z49" s="2">
        <v>42</v>
      </c>
      <c r="AA49" s="85">
        <v>5.5760996865801271E-2</v>
      </c>
      <c r="AB49" s="85">
        <f t="shared" si="1"/>
        <v>6.4125146395671462E-2</v>
      </c>
      <c r="AC49" s="85">
        <f t="shared" si="2"/>
        <v>4.739684733593108E-2</v>
      </c>
      <c r="AD49" s="86"/>
      <c r="AE49" s="87">
        <f t="shared" si="3"/>
        <v>0.10520273466466773</v>
      </c>
      <c r="AF49" s="87">
        <f t="shared" si="0"/>
        <v>7.5823302250290187E-2</v>
      </c>
      <c r="AG49" s="87">
        <f t="shared" si="0"/>
        <v>0.14634659181364382</v>
      </c>
      <c r="AI49" s="29">
        <v>0.15</v>
      </c>
    </row>
    <row r="50" spans="2:35" ht="18.95" customHeight="1" x14ac:dyDescent="0.25">
      <c r="B50" s="10">
        <v>9</v>
      </c>
      <c r="C50" s="33">
        <v>6.2679999999999998</v>
      </c>
      <c r="D50" s="19">
        <v>4.0519999999999996</v>
      </c>
      <c r="E50" s="15">
        <v>2.6750000000000003</v>
      </c>
      <c r="F50" s="15">
        <v>2.6889999999999996</v>
      </c>
      <c r="G50" s="15">
        <v>3.653</v>
      </c>
      <c r="H50" s="15">
        <v>1.9639999999999995</v>
      </c>
      <c r="I50" s="15">
        <f t="shared" si="20"/>
        <v>2.7452500000000004</v>
      </c>
      <c r="J50" s="20">
        <f t="shared" si="21"/>
        <v>-0.54905000000000015</v>
      </c>
      <c r="K50" s="13">
        <f t="shared" si="19"/>
        <v>5.7189499999999995</v>
      </c>
      <c r="P50" s="31"/>
      <c r="Q50" s="31" t="s">
        <v>28</v>
      </c>
      <c r="R50" s="71">
        <v>0</v>
      </c>
      <c r="S50" s="67">
        <v>0</v>
      </c>
      <c r="T50" s="67">
        <v>0</v>
      </c>
      <c r="U50" s="68">
        <v>0</v>
      </c>
      <c r="V50" s="94">
        <f t="shared" si="22"/>
        <v>5.7372500000000007E-2</v>
      </c>
      <c r="W50" s="74">
        <v>0</v>
      </c>
      <c r="Z50" s="2">
        <v>43</v>
      </c>
      <c r="AA50" s="85">
        <v>5.574378505924904E-2</v>
      </c>
      <c r="AB50" s="85">
        <f t="shared" si="1"/>
        <v>6.4105352818136396E-2</v>
      </c>
      <c r="AC50" s="85">
        <f t="shared" si="2"/>
        <v>4.7382217300361684E-2</v>
      </c>
      <c r="AD50" s="86"/>
      <c r="AE50" s="87">
        <f t="shared" si="3"/>
        <v>9.9715420739415347E-2</v>
      </c>
      <c r="AF50" s="87">
        <f t="shared" si="0"/>
        <v>7.1310472887567297E-2</v>
      </c>
      <c r="AG50" s="87">
        <f t="shared" si="0"/>
        <v>0.13980708052980612</v>
      </c>
      <c r="AI50" s="29">
        <v>0.15</v>
      </c>
    </row>
    <row r="51" spans="2:35" ht="18.95" customHeight="1" thickBot="1" x14ac:dyDescent="0.3">
      <c r="B51" s="11">
        <v>10</v>
      </c>
      <c r="C51" s="34">
        <v>6.2460000000000004</v>
      </c>
      <c r="D51" s="21">
        <v>3.9760000000000004</v>
      </c>
      <c r="E51" s="22">
        <v>2.6410000000000005</v>
      </c>
      <c r="F51" s="22">
        <v>2.6280000000000006</v>
      </c>
      <c r="G51" s="22">
        <v>3.5740000000000003</v>
      </c>
      <c r="H51" s="22">
        <v>1.9490000000000007</v>
      </c>
      <c r="I51" s="22">
        <f t="shared" si="20"/>
        <v>2.698</v>
      </c>
      <c r="J51" s="23">
        <f t="shared" si="21"/>
        <v>-0.53959999999999997</v>
      </c>
      <c r="K51" s="14">
        <f t="shared" si="19"/>
        <v>5.7064000000000004</v>
      </c>
      <c r="P51" s="31"/>
      <c r="Q51" s="31" t="s">
        <v>29</v>
      </c>
      <c r="R51" s="71">
        <v>0</v>
      </c>
      <c r="S51" s="67">
        <v>0</v>
      </c>
      <c r="T51" s="67">
        <v>0</v>
      </c>
      <c r="U51" s="68">
        <v>0</v>
      </c>
      <c r="V51" s="94">
        <f>IF(  V38 = 0,  V12,  AVERAGE(U12:W12)  )</f>
        <v>5.7370999999999998E-2</v>
      </c>
      <c r="W51" s="74">
        <v>0</v>
      </c>
      <c r="Z51" s="2">
        <v>44</v>
      </c>
      <c r="AA51" s="85">
        <v>5.57272978109975E-2</v>
      </c>
      <c r="AB51" s="85">
        <f t="shared" si="1"/>
        <v>6.4086392482647123E-2</v>
      </c>
      <c r="AC51" s="85">
        <f t="shared" si="2"/>
        <v>4.7368203139347871E-2</v>
      </c>
      <c r="AD51" s="86"/>
      <c r="AE51" s="87">
        <f t="shared" si="3"/>
        <v>9.4514583060877039E-2</v>
      </c>
      <c r="AF51" s="87">
        <f t="shared" si="0"/>
        <v>6.7066448319551997E-2</v>
      </c>
      <c r="AG51" s="87">
        <f t="shared" si="0"/>
        <v>0.13356010389534903</v>
      </c>
      <c r="AI51" s="29">
        <v>0.15</v>
      </c>
    </row>
    <row r="52" spans="2:35" ht="18.95" customHeight="1" x14ac:dyDescent="0.25">
      <c r="P52" s="31"/>
      <c r="Q52" s="31" t="s">
        <v>30</v>
      </c>
      <c r="R52" s="70">
        <v>0</v>
      </c>
      <c r="S52" s="65">
        <v>0</v>
      </c>
      <c r="T52" s="65">
        <v>0</v>
      </c>
      <c r="U52" s="65">
        <v>0</v>
      </c>
      <c r="V52" s="43">
        <f t="shared" si="22"/>
        <v>5.7368000000000002E-2</v>
      </c>
      <c r="W52" s="73">
        <v>0</v>
      </c>
      <c r="Z52" s="2">
        <v>45</v>
      </c>
      <c r="AA52" s="85">
        <v>5.5711493656114275E-2</v>
      </c>
      <c r="AB52" s="85">
        <f t="shared" si="1"/>
        <v>6.4068217704531416E-2</v>
      </c>
      <c r="AC52" s="85">
        <f t="shared" si="2"/>
        <v>4.7354769607697134E-2</v>
      </c>
      <c r="AD52" s="86"/>
      <c r="AE52" s="87">
        <f t="shared" si="3"/>
        <v>8.9585224027213209E-2</v>
      </c>
      <c r="AF52" s="87">
        <f t="shared" si="0"/>
        <v>6.3075182281423697E-2</v>
      </c>
      <c r="AG52" s="87">
        <f t="shared" si="0"/>
        <v>0.12759252766451359</v>
      </c>
      <c r="AI52" s="29">
        <v>0.15</v>
      </c>
    </row>
    <row r="53" spans="2:35" ht="18.95" customHeight="1" x14ac:dyDescent="0.25">
      <c r="P53" s="31"/>
      <c r="Q53" s="31" t="s">
        <v>31</v>
      </c>
      <c r="R53" s="71">
        <v>0</v>
      </c>
      <c r="S53" s="67">
        <v>0</v>
      </c>
      <c r="T53" s="67">
        <v>0</v>
      </c>
      <c r="U53" s="67">
        <v>0</v>
      </c>
      <c r="V53" s="44">
        <f t="shared" si="22"/>
        <v>5.72965E-2</v>
      </c>
      <c r="W53" s="74">
        <v>0</v>
      </c>
      <c r="Z53" s="2">
        <v>46</v>
      </c>
      <c r="AA53" s="85">
        <v>5.5696333926938957E-2</v>
      </c>
      <c r="AB53" s="85">
        <f t="shared" si="1"/>
        <v>6.40507840159798E-2</v>
      </c>
      <c r="AC53" s="85">
        <f t="shared" si="2"/>
        <v>4.7341883837898113E-2</v>
      </c>
      <c r="AD53" s="86"/>
      <c r="AE53" s="87">
        <f t="shared" si="3"/>
        <v>8.4913137911502776E-2</v>
      </c>
      <c r="AF53" s="87">
        <f t="shared" si="0"/>
        <v>5.9321592277439682E-2</v>
      </c>
      <c r="AG53" s="87">
        <f t="shared" si="0"/>
        <v>0.12189181477769212</v>
      </c>
      <c r="AI53" s="29">
        <v>0.15</v>
      </c>
    </row>
    <row r="54" spans="2:35" ht="18.95" customHeight="1" x14ac:dyDescent="0.25">
      <c r="P54" s="31"/>
      <c r="Q54" s="31" t="s">
        <v>32</v>
      </c>
      <c r="R54" s="71">
        <v>0</v>
      </c>
      <c r="S54" s="67">
        <v>0</v>
      </c>
      <c r="T54" s="67">
        <v>0</v>
      </c>
      <c r="U54" s="67">
        <v>0</v>
      </c>
      <c r="V54" s="44">
        <f t="shared" si="22"/>
        <v>5.719550000000001E-2</v>
      </c>
      <c r="W54" s="74">
        <v>0</v>
      </c>
      <c r="Z54" s="2">
        <v>47</v>
      </c>
      <c r="AA54" s="85">
        <v>5.5681782551017411E-2</v>
      </c>
      <c r="AB54" s="85">
        <f t="shared" si="1"/>
        <v>6.4034049933670012E-2</v>
      </c>
      <c r="AC54" s="85">
        <f t="shared" si="2"/>
        <v>4.7329515168364797E-2</v>
      </c>
      <c r="AD54" s="86"/>
      <c r="AE54" s="87">
        <f t="shared" si="3"/>
        <v>8.0484867955050027E-2</v>
      </c>
      <c r="AF54" s="87">
        <f t="shared" si="0"/>
        <v>5.5791500697158526E-2</v>
      </c>
      <c r="AG54" s="87">
        <f t="shared" si="0"/>
        <v>0.11644599703775813</v>
      </c>
      <c r="AI54" s="29">
        <v>0.15</v>
      </c>
    </row>
    <row r="55" spans="2:35" ht="18.95" customHeight="1" x14ac:dyDescent="0.25">
      <c r="B55" s="104" t="s">
        <v>44</v>
      </c>
      <c r="C55" s="105"/>
      <c r="D55" s="105"/>
      <c r="E55" s="105"/>
      <c r="F55" s="105"/>
      <c r="G55" s="105"/>
      <c r="H55" s="105"/>
      <c r="I55" s="105"/>
      <c r="J55" s="105"/>
      <c r="K55" s="106"/>
      <c r="P55" s="31"/>
      <c r="Q55" s="31" t="s">
        <v>33</v>
      </c>
      <c r="R55" s="71">
        <v>0</v>
      </c>
      <c r="S55" s="67">
        <v>0</v>
      </c>
      <c r="T55" s="67">
        <v>0</v>
      </c>
      <c r="U55" s="67">
        <v>0</v>
      </c>
      <c r="V55" s="44">
        <f t="shared" si="22"/>
        <v>5.7081999999999994E-2</v>
      </c>
      <c r="W55" s="74">
        <v>0</v>
      </c>
      <c r="Z55" s="2">
        <v>48</v>
      </c>
      <c r="AA55" s="85">
        <v>5.5667805863016895E-2</v>
      </c>
      <c r="AB55" s="85">
        <f t="shared" si="1"/>
        <v>6.4017976742469423E-2</v>
      </c>
      <c r="AC55" s="85">
        <f t="shared" si="2"/>
        <v>4.7317634983564359E-2</v>
      </c>
      <c r="AD55" s="86"/>
      <c r="AE55" s="87">
        <f t="shared" si="3"/>
        <v>7.6287665963665444E-2</v>
      </c>
      <c r="AF55" s="87">
        <f t="shared" si="0"/>
        <v>5.2471579698352637E-2</v>
      </c>
      <c r="AG55" s="87">
        <f t="shared" si="0"/>
        <v>0.1112436483117155</v>
      </c>
      <c r="AI55" s="29">
        <v>0.15</v>
      </c>
    </row>
    <row r="56" spans="2:35" ht="18.95" customHeight="1" thickBot="1" x14ac:dyDescent="0.3">
      <c r="B56" s="107"/>
      <c r="C56" s="108"/>
      <c r="D56" s="108"/>
      <c r="E56" s="108"/>
      <c r="F56" s="108"/>
      <c r="G56" s="108"/>
      <c r="H56" s="108"/>
      <c r="I56" s="108"/>
      <c r="J56" s="108"/>
      <c r="K56" s="109"/>
      <c r="P56" s="31"/>
      <c r="Q56" s="31" t="s">
        <v>34</v>
      </c>
      <c r="R56" s="72">
        <v>0</v>
      </c>
      <c r="S56" s="69">
        <v>0</v>
      </c>
      <c r="T56" s="69">
        <v>0</v>
      </c>
      <c r="U56" s="69">
        <v>0</v>
      </c>
      <c r="V56" s="45">
        <f t="shared" si="22"/>
        <v>5.6942499999999993E-2</v>
      </c>
      <c r="W56" s="75">
        <v>0</v>
      </c>
      <c r="Z56" s="2">
        <v>49</v>
      </c>
      <c r="AA56" s="85">
        <v>5.5654372429947641E-2</v>
      </c>
      <c r="AB56" s="85">
        <f t="shared" si="1"/>
        <v>6.4002528294439781E-2</v>
      </c>
      <c r="AC56" s="85">
        <f t="shared" si="2"/>
        <v>4.7306216565455493E-2</v>
      </c>
      <c r="AD56" s="86"/>
      <c r="AE56" s="87">
        <f t="shared" si="3"/>
        <v>7.23094542326152E-2</v>
      </c>
      <c r="AF56" s="87">
        <f t="shared" si="0"/>
        <v>4.9349299587430388E-2</v>
      </c>
      <c r="AG56" s="87">
        <f t="shared" si="0"/>
        <v>0.10627385914835889</v>
      </c>
      <c r="AI56" s="29">
        <v>0.15</v>
      </c>
    </row>
    <row r="57" spans="2:35" ht="18.95" customHeight="1" x14ac:dyDescent="0.25">
      <c r="B57" s="110"/>
      <c r="C57" s="111"/>
      <c r="D57" s="111"/>
      <c r="E57" s="111"/>
      <c r="F57" s="111"/>
      <c r="G57" s="111"/>
      <c r="H57" s="111"/>
      <c r="I57" s="111"/>
      <c r="J57" s="111"/>
      <c r="K57" s="112"/>
      <c r="Z57" s="2">
        <v>50</v>
      </c>
      <c r="AA57" s="85">
        <v>5.5641452888982146E-2</v>
      </c>
      <c r="AB57" s="85">
        <f t="shared" si="1"/>
        <v>6.3987670822329465E-2</v>
      </c>
      <c r="AC57" s="85">
        <f t="shared" si="2"/>
        <v>4.729523495563482E-2</v>
      </c>
      <c r="AD57" s="86"/>
      <c r="AE57" s="87">
        <f t="shared" si="3"/>
        <v>6.8538789642208289E-2</v>
      </c>
      <c r="AF57" s="87">
        <f t="shared" si="0"/>
        <v>4.6412880451909833E-2</v>
      </c>
      <c r="AG57" s="87">
        <f t="shared" si="0"/>
        <v>0.10152621271397766</v>
      </c>
      <c r="AI57" s="29">
        <v>0.15</v>
      </c>
    </row>
    <row r="58" spans="2:35" ht="18.95" customHeight="1" x14ac:dyDescent="0.25">
      <c r="Z58" s="2" t="s">
        <v>36</v>
      </c>
      <c r="AA58" s="85">
        <v>5.5629019797129642E-2</v>
      </c>
      <c r="AB58" s="85">
        <f t="shared" si="1"/>
        <v>6.397337276669908E-2</v>
      </c>
      <c r="AC58" s="85">
        <f t="shared" si="2"/>
        <v>4.7284666827560197E-2</v>
      </c>
      <c r="AD58" s="86"/>
      <c r="AE58" s="87">
        <f xml:space="preserve"> ( 1 +AA58 ) ^-($Z57 + 1  - 0.5)</f>
        <v>6.4964829780316091E-2</v>
      </c>
      <c r="AF58" s="87">
        <f xml:space="preserve"> ( 1 +AB58 ) ^-($Z57 + 1  - 0.5)</f>
        <v>4.3651246820517971E-2</v>
      </c>
      <c r="AG58" s="87">
        <f xml:space="preserve"> ( 1 +AC58 ) ^-($Z57 + 1  - 0.5)</f>
        <v>9.6990761958090976E-2</v>
      </c>
      <c r="AI58" s="29">
        <v>0.15</v>
      </c>
    </row>
    <row r="59" spans="2:35" ht="18.95" customHeight="1" x14ac:dyDescent="0.25">
      <c r="B59" s="92" t="str">
        <f>"Technical note on the calculation of the Nepali risk-free interest rates term structure at " &amp; G3</f>
        <v>Technical note on the calculation of the Nepali risk-free interest rates term structure at  End-Chaitra (2080)</v>
      </c>
      <c r="C59" s="88"/>
      <c r="D59" s="88"/>
      <c r="E59" s="88"/>
      <c r="F59" s="88"/>
      <c r="G59" s="88"/>
      <c r="H59" s="88"/>
      <c r="I59" s="88"/>
      <c r="J59" s="88"/>
      <c r="K59" s="89"/>
      <c r="AB59" s="84"/>
      <c r="AC59" s="84"/>
      <c r="AF59" s="84"/>
      <c r="AG59" s="84"/>
      <c r="AI59" s="84"/>
    </row>
    <row r="60" spans="2:35" ht="18.95" customHeight="1" x14ac:dyDescent="0.25">
      <c r="B60" s="90"/>
      <c r="C60" s="100"/>
      <c r="D60" s="100"/>
      <c r="E60" s="100"/>
      <c r="F60" s="100"/>
      <c r="G60" s="100"/>
      <c r="H60" s="100"/>
      <c r="I60" s="100"/>
      <c r="J60" s="100"/>
      <c r="K60" s="101"/>
      <c r="AB60" s="84"/>
      <c r="AC60" s="84"/>
      <c r="AF60" s="84"/>
      <c r="AG60" s="84"/>
      <c r="AI60" s="84"/>
    </row>
    <row r="61" spans="2:35" ht="18.95" customHeight="1" x14ac:dyDescent="0.25">
      <c r="B61" s="90"/>
      <c r="C61" s="113" t="s">
        <v>64</v>
      </c>
      <c r="D61" s="113"/>
      <c r="E61" s="113"/>
      <c r="F61" s="113"/>
      <c r="G61" s="113"/>
      <c r="H61" s="113"/>
      <c r="I61" s="113"/>
      <c r="J61" s="113"/>
      <c r="K61" s="114"/>
      <c r="AB61" s="84"/>
      <c r="AC61" s="84"/>
      <c r="AF61" s="84"/>
      <c r="AG61" s="84"/>
      <c r="AI61" s="84"/>
    </row>
    <row r="62" spans="2:35" ht="18.95" customHeight="1" x14ac:dyDescent="0.25">
      <c r="B62" s="90"/>
      <c r="C62" s="113"/>
      <c r="D62" s="113"/>
      <c r="E62" s="113"/>
      <c r="F62" s="113"/>
      <c r="G62" s="113"/>
      <c r="H62" s="113"/>
      <c r="I62" s="113"/>
      <c r="J62" s="113"/>
      <c r="K62" s="114"/>
      <c r="AB62" s="84"/>
      <c r="AC62" s="84"/>
      <c r="AF62" s="84"/>
      <c r="AG62" s="84"/>
      <c r="AI62" s="84"/>
    </row>
    <row r="63" spans="2:35" ht="18.95" customHeight="1" x14ac:dyDescent="0.25">
      <c r="B63" s="90"/>
      <c r="C63" s="113"/>
      <c r="D63" s="113"/>
      <c r="E63" s="113"/>
      <c r="F63" s="113"/>
      <c r="G63" s="113"/>
      <c r="H63" s="113"/>
      <c r="I63" s="113"/>
      <c r="J63" s="113"/>
      <c r="K63" s="114"/>
      <c r="AB63" s="84"/>
      <c r="AC63" s="84"/>
      <c r="AF63" s="84"/>
      <c r="AG63" s="84"/>
      <c r="AI63" s="84"/>
    </row>
    <row r="64" spans="2:35" ht="18.95" customHeight="1" x14ac:dyDescent="0.25">
      <c r="B64" s="90"/>
      <c r="C64" s="113"/>
      <c r="D64" s="113"/>
      <c r="E64" s="113"/>
      <c r="F64" s="113"/>
      <c r="G64" s="113"/>
      <c r="H64" s="113"/>
      <c r="I64" s="113"/>
      <c r="J64" s="113"/>
      <c r="K64" s="114"/>
      <c r="AB64" s="84"/>
      <c r="AC64" s="84"/>
      <c r="AF64" s="84"/>
      <c r="AG64" s="84"/>
      <c r="AI64" s="84"/>
    </row>
    <row r="65" spans="2:35" ht="18.95" customHeight="1" x14ac:dyDescent="0.25">
      <c r="B65" s="90"/>
      <c r="C65" s="113"/>
      <c r="D65" s="113"/>
      <c r="E65" s="113"/>
      <c r="F65" s="113"/>
      <c r="G65" s="113"/>
      <c r="H65" s="113"/>
      <c r="I65" s="113"/>
      <c r="J65" s="113"/>
      <c r="K65" s="114"/>
      <c r="AB65" s="84"/>
      <c r="AC65" s="84"/>
      <c r="AF65" s="84"/>
      <c r="AG65" s="84"/>
      <c r="AI65" s="84"/>
    </row>
    <row r="66" spans="2:35" ht="18.95" customHeight="1" x14ac:dyDescent="0.25">
      <c r="B66" s="90"/>
      <c r="C66" s="113"/>
      <c r="D66" s="113"/>
      <c r="E66" s="113"/>
      <c r="F66" s="113"/>
      <c r="G66" s="113"/>
      <c r="H66" s="113"/>
      <c r="I66" s="113"/>
      <c r="J66" s="113"/>
      <c r="K66" s="114"/>
      <c r="AB66" s="84"/>
      <c r="AC66" s="84"/>
      <c r="AF66" s="84"/>
      <c r="AG66" s="84"/>
      <c r="AI66" s="84"/>
    </row>
    <row r="67" spans="2:35" ht="18.95" customHeight="1" x14ac:dyDescent="0.25">
      <c r="B67" s="90"/>
      <c r="C67" s="113"/>
      <c r="D67" s="113"/>
      <c r="E67" s="113"/>
      <c r="F67" s="113"/>
      <c r="G67" s="113"/>
      <c r="H67" s="113"/>
      <c r="I67" s="113"/>
      <c r="J67" s="113"/>
      <c r="K67" s="114"/>
      <c r="AB67" s="84"/>
      <c r="AC67" s="84"/>
      <c r="AF67" s="84"/>
      <c r="AG67" s="84"/>
      <c r="AI67" s="84"/>
    </row>
    <row r="68" spans="2:35" ht="18.95" customHeight="1" x14ac:dyDescent="0.25">
      <c r="B68" s="91"/>
      <c r="C68" s="102"/>
      <c r="D68" s="102"/>
      <c r="E68" s="102"/>
      <c r="F68" s="102"/>
      <c r="G68" s="102"/>
      <c r="H68" s="102"/>
      <c r="I68" s="102"/>
      <c r="J68" s="102"/>
      <c r="K68" s="103"/>
    </row>
    <row r="70" spans="2:35" ht="18.95" customHeight="1" x14ac:dyDescent="0.25">
      <c r="B70" s="115" t="s">
        <v>19</v>
      </c>
      <c r="C70" s="116"/>
      <c r="D70" s="116"/>
      <c r="E70" s="116"/>
      <c r="F70" s="116"/>
      <c r="G70" s="116"/>
      <c r="H70" s="116"/>
      <c r="I70" s="116"/>
      <c r="J70" s="116"/>
      <c r="K70" s="117"/>
    </row>
    <row r="71" spans="2:35" ht="18.95" customHeight="1" x14ac:dyDescent="0.25">
      <c r="B71" s="118"/>
      <c r="C71" s="119"/>
      <c r="D71" s="119"/>
      <c r="E71" s="119"/>
      <c r="F71" s="119"/>
      <c r="G71" s="119"/>
      <c r="H71" s="119"/>
      <c r="I71" s="119"/>
      <c r="J71" s="119"/>
      <c r="K71" s="120"/>
    </row>
    <row r="72" spans="2:35" ht="18.95" customHeight="1" x14ac:dyDescent="0.25">
      <c r="B72" s="121"/>
      <c r="C72" s="122"/>
      <c r="D72" s="122"/>
      <c r="E72" s="122"/>
      <c r="F72" s="122"/>
      <c r="G72" s="122"/>
      <c r="H72" s="122"/>
      <c r="I72" s="122"/>
      <c r="J72" s="122"/>
      <c r="K72" s="123"/>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1" priority="1">
      <formula>R34=1</formula>
    </cfRule>
  </conditionalFormatting>
  <conditionalFormatting sqref="S34:V43">
    <cfRule type="expression" dxfId="0" priority="2">
      <formula>S34 = 1</formula>
    </cfRule>
  </conditionalFormatting>
  <hyperlinks>
    <hyperlink ref="F5:I5" location="Calculations_OIS!AW11" display="Calculations_OIS!AW11" xr:uid="{F5A71915-A72F-4E7D-8F98-79FC660AF6B8}"/>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D59768-CB87-46AC-A2CE-619F1A7859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All_dates</vt:lpstr>
      <vt:lpstr>2081_03</vt:lpstr>
      <vt:lpstr>2081_02</vt:lpstr>
      <vt:lpstr>2081_01</vt:lpstr>
      <vt:lpstr>2080_12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Vázquez Mezquita</dc:creator>
  <cp:keywords/>
  <dc:description/>
  <cp:lastModifiedBy>nib3</cp:lastModifiedBy>
  <cp:revision/>
  <cp:lastPrinted>2024-08-05T14:38:01Z</cp:lastPrinted>
  <dcterms:created xsi:type="dcterms:W3CDTF">2023-07-31T14:43:59Z</dcterms:created>
  <dcterms:modified xsi:type="dcterms:W3CDTF">2024-08-07T10:46:32Z</dcterms:modified>
  <cp:category/>
  <cp:contentStatus/>
</cp:coreProperties>
</file>